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5" yWindow="65521" windowWidth="8910" windowHeight="9450" tabRatio="592" activeTab="2"/>
  </bookViews>
  <sheets>
    <sheet name="OPCI DIO" sheetId="1" r:id="rId1"/>
    <sheet name="PRIHODI" sheetId="2" r:id="rId2"/>
    <sheet name="Općinsko vijeće" sheetId="3" r:id="rId3"/>
    <sheet name="RASHODI" sheetId="4" r:id="rId4"/>
    <sheet name="RnZaduzivanja" sheetId="5" r:id="rId5"/>
    <sheet name="Upravni odjel" sheetId="6" r:id="rId6"/>
    <sheet name="ZakljucneOd" sheetId="7" r:id="rId7"/>
  </sheets>
  <definedNames/>
  <calcPr fullCalcOnLoad="1"/>
</workbook>
</file>

<file path=xl/sharedStrings.xml><?xml version="1.0" encoding="utf-8"?>
<sst xmlns="http://schemas.openxmlformats.org/spreadsheetml/2006/main" count="435" uniqueCount="313">
  <si>
    <t>Članak 1.</t>
  </si>
  <si>
    <t>I</t>
  </si>
  <si>
    <t>A</t>
  </si>
  <si>
    <t>C</t>
  </si>
  <si>
    <t>B</t>
  </si>
  <si>
    <t>kn bez lp</t>
  </si>
  <si>
    <t>Članak 2.</t>
  </si>
  <si>
    <t>PRIHODI POSLOVANJA</t>
  </si>
  <si>
    <t>Broj konta</t>
  </si>
  <si>
    <t>Naziv prihoda</t>
  </si>
  <si>
    <t>Prihodi od poreza</t>
  </si>
  <si>
    <t>Porez i prirez na dohodak</t>
  </si>
  <si>
    <t>Porez i prirez na dohodak od nesamostalnog rada</t>
  </si>
  <si>
    <t>Porezi na imovinu</t>
  </si>
  <si>
    <t>Porezi na robu i usluge</t>
  </si>
  <si>
    <t>Pomoći od subjekata unutar opće države</t>
  </si>
  <si>
    <t>Pomoći iz Proračuna</t>
  </si>
  <si>
    <t>Tekuće pomoći iz proračuna</t>
  </si>
  <si>
    <t>Prihodi od imovine</t>
  </si>
  <si>
    <t>Prihodi od financijske imovine</t>
  </si>
  <si>
    <t>Kamate na oročena sredstva i depozite po viđenju</t>
  </si>
  <si>
    <t>Prihodi od nefinancijske imovine</t>
  </si>
  <si>
    <t>Naknade za koncesije</t>
  </si>
  <si>
    <t>Prihodi od zakupa i iznajmljivanja imovine</t>
  </si>
  <si>
    <t>Prihodi od administrativnih pristojbi i po posebnim propisima</t>
  </si>
  <si>
    <t>Administrativne (upravne) pristojbe</t>
  </si>
  <si>
    <t>Državne upravne i sudske pristojbe</t>
  </si>
  <si>
    <t>Prihodi po posebnim propisima</t>
  </si>
  <si>
    <t>PRIHODI OD PRODAJE NEFINANCIJSKE IMOVINE</t>
  </si>
  <si>
    <t>Prihodi od prodaje neproizv. imovine</t>
  </si>
  <si>
    <t>Prihodi od prodaje materijalne imovine - prirodnih bogatstava</t>
  </si>
  <si>
    <t>Zemljište</t>
  </si>
  <si>
    <t>Prihodi od prodaje građevinskih objekata</t>
  </si>
  <si>
    <t>Stambeni objekti</t>
  </si>
  <si>
    <t xml:space="preserve"> </t>
  </si>
  <si>
    <t>RASHODI POSLOVANJA</t>
  </si>
  <si>
    <t>Naziv rashoda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</si>
  <si>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</si>
  <si>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</si>
  <si>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</si>
  <si>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</si>
  <si>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</si>
  <si>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</si>
  <si>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</si>
  <si>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</si>
  <si>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</si>
  <si>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</si>
  <si>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Kamate za primljene zajmove</t>
  </si>
  <si>
    <t>Ostali financijski rashodi</t>
  </si>
  <si>
    <t>Naknade građanima i kućanstvima iz Proračuna</t>
  </si>
  <si>
    <t>Ostali rashodi</t>
  </si>
  <si>
    <t>Tekuće donacije</t>
  </si>
  <si>
    <t>Kazne, penali i naknade štete</t>
  </si>
  <si>
    <t>RASHODI ZA NABAVU NEFINANCIJSKE IMOVINE</t>
  </si>
  <si>
    <t>Materijalna imovina - prirodna bogatstva</t>
  </si>
  <si>
    <t>Građevinski objekti</t>
  </si>
  <si>
    <t>Postrojenja i oprema</t>
  </si>
  <si>
    <t>Rashodi za nabavu neproizvedene imovine</t>
  </si>
  <si>
    <t>Rashodi za nabavu proizvedene dugotrajne imovine</t>
  </si>
  <si>
    <t>Naziv izdataka</t>
  </si>
  <si>
    <t>VLASTITI IZVORI</t>
  </si>
  <si>
    <t>Rezultat poslovanja</t>
  </si>
  <si>
    <t>Višak prihoda</t>
  </si>
  <si>
    <t>Naziv</t>
  </si>
  <si>
    <t>PRIMICI OD FINANCIJSKE IMOVINE I ZADUŽIVANJA</t>
  </si>
  <si>
    <t>IZDACI ZA FINANCIJSKU IMOVINU I OTPLATE ZAJMOVA</t>
  </si>
  <si>
    <t>Otplata glavnice primljenih zajmova od banaka i ostalih financijskih institucija izvan javnog sektora</t>
  </si>
  <si>
    <t>RAZDJEL 001</t>
  </si>
  <si>
    <t>Naknade za rad predstavničkih i izvršnih tijela, povjerenstva</t>
  </si>
  <si>
    <t>Reprezentacija</t>
  </si>
  <si>
    <t>Zimska služba</t>
  </si>
  <si>
    <t>Energija</t>
  </si>
  <si>
    <t>RAZDJEL 002</t>
  </si>
  <si>
    <t>JEDINSTVENI UPRAVNI ODJEL</t>
  </si>
  <si>
    <t>Plaće za redovni rad</t>
  </si>
  <si>
    <t>Dprinos za zapošljavanje 1,7%</t>
  </si>
  <si>
    <t>Službena putovanja</t>
  </si>
  <si>
    <t>Stručno usavršavanje zaposlenika</t>
  </si>
  <si>
    <t>Usluge telefona, pošte i prijevoza</t>
  </si>
  <si>
    <t>Bankarske usluge i usluge platnog prometa</t>
  </si>
  <si>
    <t>Zatezne kamate</t>
  </si>
  <si>
    <t>Sitni inventar</t>
  </si>
  <si>
    <t>III</t>
  </si>
  <si>
    <t>ZAKLJUČNE ODREDBE</t>
  </si>
  <si>
    <t>OPĆINSKO VIJEĆE OPĆINE VELIKA LUDINA</t>
  </si>
  <si>
    <t>URBROJ:</t>
  </si>
  <si>
    <t>KLASA:</t>
  </si>
  <si>
    <t>Predsjednik:</t>
  </si>
  <si>
    <t>Nematerijalna imovina</t>
  </si>
  <si>
    <t>Kapitalne pomoći iz proračuna</t>
  </si>
  <si>
    <r>
      <t xml:space="preserve">                      </t>
    </r>
    <r>
      <rPr>
        <b/>
        <sz val="10"/>
        <rFont val="Arial"/>
        <family val="2"/>
      </rPr>
      <t>P O S E B N I  D I O</t>
    </r>
  </si>
  <si>
    <t>Donacije i ostali rashodi</t>
  </si>
  <si>
    <t>Tekuće donacije u novcu</t>
  </si>
  <si>
    <t>Naknada za prijevoz</t>
  </si>
  <si>
    <t>Uredski materijal</t>
  </si>
  <si>
    <t>Usluge promiđbe i informiranja (čestitke, natječaji)</t>
  </si>
  <si>
    <t>Zdravstvene i veterinarske usluge</t>
  </si>
  <si>
    <t>Računalne usluge</t>
  </si>
  <si>
    <t>Premija osiguranja za opremu i zgrade</t>
  </si>
  <si>
    <t>Usluge tekućeg i investicijskog održavanja</t>
  </si>
  <si>
    <t>Komunalne usluge</t>
  </si>
  <si>
    <t>Plaće za redovan rad</t>
  </si>
  <si>
    <t>Doprinosi za zdravstveno osiguranje</t>
  </si>
  <si>
    <t>Doprinos za zapošljavanje</t>
  </si>
  <si>
    <t>Knjige u knjižnici</t>
  </si>
  <si>
    <t>Naknade građanima i kućanstvima u novcu</t>
  </si>
  <si>
    <t>Odvjetničke usluge, usluge javnog bilježnika, ugovor o djelu, autorski honorari, geodetsko - katastarske usluge</t>
  </si>
  <si>
    <t xml:space="preserve">    OPĆI DIO</t>
  </si>
  <si>
    <t xml:space="preserve">   RAČUNA PRIHODA I RASHODA</t>
  </si>
  <si>
    <t xml:space="preserve">     prihodi poslovanja</t>
  </si>
  <si>
    <t xml:space="preserve">     prihodi od prodaje nefinancijske imovine</t>
  </si>
  <si>
    <t xml:space="preserve">     rashodi poslovanja</t>
  </si>
  <si>
    <t xml:space="preserve">     rashodi za nabavu nefinancijske imovine</t>
  </si>
  <si>
    <t xml:space="preserve">     razlika - višak/manjak</t>
  </si>
  <si>
    <t xml:space="preserve">     RASPOLOŽIVIH SREDSTAVA IZ PRETHODNIH GODINA</t>
  </si>
  <si>
    <t xml:space="preserve">    raspoloživa sredstva iz prethodnih godina</t>
  </si>
  <si>
    <t xml:space="preserve">    RAČUNA FINANCIRANJA</t>
  </si>
  <si>
    <t xml:space="preserve">    neto financiranja</t>
  </si>
  <si>
    <t xml:space="preserve">   višak/manjak + raspoloživa sredstva iz prethodnih godina + neto financiranje</t>
  </si>
  <si>
    <t xml:space="preserve">   Prihodi i rashodi, te primici i izdaci po ekonomskoj klasifikaciji utvrđuju se u Računu prihoda</t>
  </si>
  <si>
    <t>Doprinosi za zapošljavanje</t>
  </si>
  <si>
    <t>Grafičke i tiskarske usluge</t>
  </si>
  <si>
    <t>Naknada štete pravnim i fizičkim osobama</t>
  </si>
  <si>
    <t>Opremanje civilne zaštite</t>
  </si>
  <si>
    <t>Usluge tekućeg i investicijskog održavanj građ. objekata</t>
  </si>
  <si>
    <t>Izdaci za otplatu glavnica primljenih zajmova</t>
  </si>
  <si>
    <t>Ostali nesp.finan. rash.( Porezna upr.-drž. zemlj.)</t>
  </si>
  <si>
    <t>Usluge promidžbe i informiranja ( TV, Radio)</t>
  </si>
  <si>
    <t>OPĆINSKO  VIJEĆE</t>
  </si>
  <si>
    <t>_______________________</t>
  </si>
  <si>
    <t>Ostale zdravstvene usluge-laboratorij</t>
  </si>
  <si>
    <t>Nadzor nad provedbom deratizacije</t>
  </si>
  <si>
    <t>Usluge tekućeg održavanja opreme</t>
  </si>
  <si>
    <t>Naknade za prijevoz</t>
  </si>
  <si>
    <t>Ostale tekuće donacije</t>
  </si>
  <si>
    <t>Naknada za eviden. prikupljenih sred.-Moslavina</t>
  </si>
  <si>
    <t>Energija  (elektr. energ., plin )</t>
  </si>
  <si>
    <t>Subvencije</t>
  </si>
  <si>
    <t>Subvencije poljoprivrednicima</t>
  </si>
  <si>
    <t>Subvencije u poljoprivredi</t>
  </si>
  <si>
    <t xml:space="preserve"> Oprema- peć, kompjuter,printer, fax i dr.</t>
  </si>
  <si>
    <t>Energija  (elektr. energ., plin, dizel gorivo)</t>
  </si>
  <si>
    <t>Vodni doprinos</t>
  </si>
  <si>
    <t xml:space="preserve">Čišćenje slivnika i šahta                                     05  </t>
  </si>
  <si>
    <t xml:space="preserve">Kamate za primljene zajmove od banaka         </t>
  </si>
  <si>
    <t xml:space="preserve">Bankarske usluge i usluge platnog prometa      </t>
  </si>
  <si>
    <t>Popravak makadamskih cesta                            04</t>
  </si>
  <si>
    <t>Usluge održavanja javne rasvjete                      06</t>
  </si>
  <si>
    <t>Vertikalna i horizontalna signalizacija                 04</t>
  </si>
  <si>
    <t xml:space="preserve">Održavanje javnih i zelenih površina                 </t>
  </si>
  <si>
    <t xml:space="preserve">Zbrinjavanje otpada i čišćenje smetlišta            </t>
  </si>
  <si>
    <t>Materijal i dijelovi za tekuće i investicijsko održavanje</t>
  </si>
  <si>
    <t>Prihodi od zateznih kamata</t>
  </si>
  <si>
    <t>Naknada za korištenje nefinancijske imovine ( RR )</t>
  </si>
  <si>
    <t>Ostale pristojbe i naknade</t>
  </si>
  <si>
    <t>Doprinos za šume</t>
  </si>
  <si>
    <t>Komunalni doprinosi i naknade</t>
  </si>
  <si>
    <t>Komunalni doprinos</t>
  </si>
  <si>
    <t>Komunalna naknada</t>
  </si>
  <si>
    <t>Prihodi od prodaje proizv. dugotrajne imovine</t>
  </si>
  <si>
    <t>Komunalne usluge (voda, smeće,dimnjačar i ostale komunalne usluge)</t>
  </si>
  <si>
    <t>Ostali nespomenuti prihodi ( grobarina )</t>
  </si>
  <si>
    <t>Naknade za priključak</t>
  </si>
  <si>
    <t xml:space="preserve">Sanacija kom. deponije - Moslavina d.o.o. sufinanc.                           </t>
  </si>
  <si>
    <t>Stalni porezi na nepokretnu imovinu ( kuće za odmor)</t>
  </si>
  <si>
    <t>Povremeni porezi na imovinu (promet nekretnina)</t>
  </si>
  <si>
    <t>Porez na promet proizvoda i usluga</t>
  </si>
  <si>
    <t>Porez na korištenje dobara (tvrtka)</t>
  </si>
  <si>
    <t xml:space="preserve">    primici od financijske imovine i zaduživanja</t>
  </si>
  <si>
    <t>Privatni automobil  u službene svrhe</t>
  </si>
  <si>
    <t>Tekuće održavanje prijevoznog sredstva</t>
  </si>
  <si>
    <t>Izgradnja kanalizacije</t>
  </si>
  <si>
    <t>Ostali prihodi od nefinancijske imovine</t>
  </si>
  <si>
    <t>Komunalne usluge    ( voda, smeće, dimnjačarske</t>
  </si>
  <si>
    <t>Registracija vozila</t>
  </si>
  <si>
    <t>Sufinanciranje javnog prijevoza i smještaja u dom</t>
  </si>
  <si>
    <t>Sitni inventar-opremanje pučkih domova i Općina</t>
  </si>
  <si>
    <t xml:space="preserve"> usl. i ostale komunalne usluge)</t>
  </si>
  <si>
    <t>Plinovod G. Potok - Bukovec</t>
  </si>
  <si>
    <t>Uređenje terase</t>
  </si>
  <si>
    <t xml:space="preserve">Usluge tekućeg i invest. održ. - uređenje objekta </t>
  </si>
  <si>
    <t>Dionice i udjeli u glav. trg. društva izvan javnog sektora</t>
  </si>
  <si>
    <t>Elektrifikacija-Ruškovečka kosa</t>
  </si>
  <si>
    <t>Izdaci za dionice i udjeli u glavnici</t>
  </si>
  <si>
    <t>Dionice i udjeli u glavnici trgovačkih društava</t>
  </si>
  <si>
    <t>IZDACI ZA FINANCIJSKU IMOVINU</t>
  </si>
  <si>
    <t>Dionice i udjeli uglavnici</t>
  </si>
  <si>
    <t>Knjige, umjetnička djela i ostale izložbene vrijed.</t>
  </si>
  <si>
    <t xml:space="preserve">Naknade građanima i kućanstvima na temelju osiguranja i druge naknade </t>
  </si>
  <si>
    <t>Garaža za vatrogasno vozilo u Vidrenjaku</t>
  </si>
  <si>
    <t xml:space="preserve">    i rashoda i Računu financiranja za 2013. godinu kako slijedi:</t>
  </si>
  <si>
    <t>Doprinos za zdravstveno osiguranje 13,5%</t>
  </si>
  <si>
    <t>Uređenje škole V. Ludina i zgrada područnih škola</t>
  </si>
  <si>
    <t>Zemljište u centru V. Ludine ( za ulicu )                    06</t>
  </si>
  <si>
    <t>Projekt - dom Kompator                                        01</t>
  </si>
  <si>
    <t>Projekt- Cvijetna ulica V. Ludina                           01</t>
  </si>
  <si>
    <t>Projekt ( koncepcijski ) kanalizacije na području cijele Općne V. Ludina                                      01</t>
  </si>
  <si>
    <t>Projekt trafostanice ( vočnjak kod jezera Bukovac )</t>
  </si>
  <si>
    <t xml:space="preserve">Projekt - dom M. Ludina ( proširenje )           01                      </t>
  </si>
  <si>
    <t>Projekt nogostupa prema groblju                  01</t>
  </si>
  <si>
    <t>Vatrogasni dom Okoli</t>
  </si>
  <si>
    <t>Dom Kompator</t>
  </si>
  <si>
    <t>Propust na žup. cesti u G. Potoku (sufinanciranje)</t>
  </si>
  <si>
    <t>Dječje igralište u V. Ludini</t>
  </si>
  <si>
    <t>Održavanje bankina i graba uz nerazvrstane promet.</t>
  </si>
  <si>
    <t>Priključ. na vodov. i plinsku mrežu i popravak hidranata</t>
  </si>
  <si>
    <t>Krpanje asfalta na nerazvrstanim prometnicama</t>
  </si>
  <si>
    <t>Asfaltiranje cesta</t>
  </si>
  <si>
    <t>Uređenje ulaza u Dječji vrtić</t>
  </si>
  <si>
    <t>Izbori</t>
  </si>
  <si>
    <t>Sufinanciranje hitne medicinske pomoći</t>
  </si>
  <si>
    <t>Stipendije i školarine  ( 10+39 )</t>
  </si>
  <si>
    <t>Projekt ulaza u Poslovnu zonu</t>
  </si>
  <si>
    <t xml:space="preserve">         Velika Ludina, </t>
  </si>
  <si>
    <t xml:space="preserve">Izgradnja vodovoda na području općine V. Ludina </t>
  </si>
  <si>
    <t>Poslovni objekat + LIFT</t>
  </si>
  <si>
    <t xml:space="preserve">IV i V Izmjena prostornog plana općine V. Ludina </t>
  </si>
  <si>
    <t>Izdaci za dane zajmove</t>
  </si>
  <si>
    <t>Dani zajmovi trgovačkim društvima - kratkoročni</t>
  </si>
  <si>
    <t>Izdaci za dane zajmove trg. društvima-kratkoročni</t>
  </si>
  <si>
    <t>Izdaci za dane zajmove trgovačkim društvima</t>
  </si>
  <si>
    <t>Primljene otplate ( povrat ) glavnice</t>
  </si>
  <si>
    <t>Primici (povrati) glavnice zajmova kreditnim i ostalim financijskim  Institucijama izvan javnog sektora</t>
  </si>
  <si>
    <t>Projekt proširenja vrtića</t>
  </si>
  <si>
    <t>Postavljanje šatora u centru V. Ludine</t>
  </si>
  <si>
    <t>Navodnjavanje zelenih površina</t>
  </si>
  <si>
    <t>Krajobrazno uređenje centra V. Ludina</t>
  </si>
  <si>
    <t>Računala i računalna oprema,namještaj</t>
  </si>
  <si>
    <t xml:space="preserve">    dionice i udjeli u glavnici i izdaci za dane zajmove</t>
  </si>
  <si>
    <t xml:space="preserve">    izdaci za otplate primljenih zajmova</t>
  </si>
  <si>
    <t>Vjekoslav Kamenščak</t>
  </si>
  <si>
    <t>izvorni plan za 2013.</t>
  </si>
  <si>
    <t>______________ 2014.</t>
  </si>
  <si>
    <t>400-06/14-01/____</t>
  </si>
  <si>
    <t xml:space="preserve">                                                                      ZA 2013. GOD</t>
  </si>
  <si>
    <t xml:space="preserve">                    IZVJEŠTAJ O IZVRŠENJU  PRORAČUNA OPĆINE VELIKA LUDINA                </t>
  </si>
  <si>
    <t>Proračun Općine Velika Ludina za 2013. god.( "Službene novine" Općine Velika Ludina br.8/13 ) ostvaren je u 2013. god.</t>
  </si>
  <si>
    <t>kako slijedi:</t>
  </si>
  <si>
    <t>RASPOLOŽIVA SREDSTVA IZ PRETHODNE  GODINE</t>
  </si>
  <si>
    <t>tekući plan za 2013.</t>
  </si>
  <si>
    <t>tekući  plan za 2013.</t>
  </si>
  <si>
    <t>izvršenje 2012.</t>
  </si>
  <si>
    <r>
      <t>P</t>
    </r>
    <r>
      <rPr>
        <b/>
        <sz val="8"/>
        <rFont val="Arial"/>
        <family val="2"/>
      </rPr>
      <t>rihodi od donacija</t>
    </r>
  </si>
  <si>
    <t>Donacije od pravnih i fiz. osoba izvan prorač.</t>
  </si>
  <si>
    <t>Kapitalne donacije-Županijske ceste</t>
  </si>
  <si>
    <t xml:space="preserve">                                                kn bez lipa</t>
  </si>
  <si>
    <t xml:space="preserve">                                               </t>
  </si>
  <si>
    <t xml:space="preserve">     rashodi poslovanja (2011.-2012.)</t>
  </si>
  <si>
    <t xml:space="preserve">    rashodi za nabavu nefinancijske imovine (2011./12.)</t>
  </si>
  <si>
    <t>indeks 4/3</t>
  </si>
  <si>
    <t>indeks    4/1</t>
  </si>
  <si>
    <t>izvršenje 2013.</t>
  </si>
  <si>
    <t>RAČUN FINANCIRANJA</t>
  </si>
  <si>
    <t>izvršenje  2013.</t>
  </si>
  <si>
    <t>izvršenje  2012.</t>
  </si>
  <si>
    <t>indeks 6/5</t>
  </si>
  <si>
    <t>indeks 6/3</t>
  </si>
  <si>
    <t>indeks  6/3</t>
  </si>
  <si>
    <t>indeks   6/5</t>
  </si>
  <si>
    <t>Prijevozna sredstva</t>
  </si>
  <si>
    <t>indeks  5/4</t>
  </si>
  <si>
    <t xml:space="preserve">Godišnji izvještaj o Izvršenju  Proračuna  Općine Velika Ludina za 2013. godinu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</si>
  <si>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objaviti će se u " Službenim novinama" Općine Velika Ludina.</t>
  </si>
  <si>
    <t>2176/19-02-14-</t>
  </si>
  <si>
    <t>Doprinos za zdravstveno</t>
  </si>
  <si>
    <t>Ostale naknade troškova zaposlenicima</t>
  </si>
  <si>
    <t>Materijal i djelovi za tekuće i investiciono održavanje</t>
  </si>
  <si>
    <t>Usluge tekućeg i investicionog održavanja</t>
  </si>
  <si>
    <t>Usluge promiđžbe i informiranja</t>
  </si>
  <si>
    <t>Intelektualne i osobne usluge</t>
  </si>
  <si>
    <t>Ostale usluge</t>
  </si>
  <si>
    <t>Naknade za rad predstav. i izvrš. tijela,povjerenstava</t>
  </si>
  <si>
    <t>Ostali nespomenuti financijski rashodi</t>
  </si>
  <si>
    <t>Subvencije poljoprivrednicima i obrtnicima</t>
  </si>
  <si>
    <t>Naknada šteta pravnim i fizičkim osobama</t>
  </si>
  <si>
    <t>Ostala nematerijalna imovina</t>
  </si>
  <si>
    <t>Zemljišta</t>
  </si>
  <si>
    <t>Poslovni objekti</t>
  </si>
  <si>
    <t>Ceste, željeznice i ostali prometni objekti</t>
  </si>
  <si>
    <t>Ostali građevinski objekti</t>
  </si>
  <si>
    <t>Prijevozna sredstva u cestovnom prometu</t>
  </si>
  <si>
    <t>Knjige</t>
  </si>
  <si>
    <t>Izdaci dane zajmove</t>
  </si>
  <si>
    <t xml:space="preserve">Dani zajmovi trgov. društvima izvan javnog sektora </t>
  </si>
  <si>
    <t>Uredskia oprema i namještaj</t>
  </si>
  <si>
    <t>Zdraavstvene i veterinarske usluge</t>
  </si>
  <si>
    <t>4223Oprema za održavanje</t>
  </si>
  <si>
    <t>Uređaji i oprema</t>
  </si>
  <si>
    <t>Na temelju članka 110. Zakona o Proračunu ( NN 87/08 i 136/12 ), Pravilnika o polugodišnjem</t>
  </si>
  <si>
    <t xml:space="preserve">                           vijeće Općina Velika Ludina na svojoj _______ sjednici održanoj __________ 2014. god.</t>
  </si>
  <si>
    <t xml:space="preserve">                                                                                                        donijelo je</t>
  </si>
  <si>
    <t xml:space="preserve">      i godišnjem izvještaju o izvršenju Proračuna ( NN 24/13 ) i članka 34. i 35. Statuta Općine Velika</t>
  </si>
  <si>
    <t xml:space="preserve"> Ludina ( "Službene novine" Općine Velika Ludina 6/09, 7/11 i 2/13 ) Općinsko</t>
  </si>
  <si>
    <r>
      <t xml:space="preserve">                    </t>
    </r>
    <r>
      <rPr>
        <b/>
        <sz val="10"/>
        <rFont val="Arial"/>
        <family val="2"/>
      </rPr>
      <t xml:space="preserve">  UKUPNO  RASHODI I IZDACI - Izvještaj po organizacijskoj i ekonomskoj </t>
    </r>
  </si>
  <si>
    <r>
      <t xml:space="preserve">                                                   </t>
    </r>
    <r>
      <rPr>
        <b/>
        <sz val="10"/>
        <rFont val="Arial"/>
        <family val="2"/>
      </rPr>
      <t>klasifikaciji</t>
    </r>
  </si>
  <si>
    <t>Naknade troškova zaposlenih</t>
  </si>
  <si>
    <t xml:space="preserve">Kamate za primljene zajmove                                       </t>
  </si>
  <si>
    <t>Materijalna imovina</t>
  </si>
  <si>
    <t xml:space="preserve">Postrojenja i oprema                                                            </t>
  </si>
  <si>
    <t>Kazne, penale i naknade štete</t>
  </si>
  <si>
    <t>Subvencije trgovačkim društvima, poljopriv.</t>
  </si>
  <si>
    <t>Izdaci za dane zajmove trg. Društvimai obrt.</t>
  </si>
  <si>
    <t>RAZDJEL 003</t>
  </si>
  <si>
    <t>PRORAČUNSKI KORISNIK-DJEČJI VRTIĆ LUDINA</t>
  </si>
  <si>
    <t>Bruto plaće</t>
  </si>
  <si>
    <t>Ostale naknade građanima i kućanstvima</t>
  </si>
  <si>
    <t>RAZDJEL 004</t>
  </si>
  <si>
    <t>PRORAČUNSKI KORISNIK - KNJIŽNICA I ČITAONICA</t>
  </si>
  <si>
    <t>Doprinosi na plaću</t>
  </si>
  <si>
    <t>Postojenja i oprema</t>
  </si>
  <si>
    <t>Knjge, umjetnička djela</t>
  </si>
  <si>
    <t>3811                       Prehrana u O.Š. V.Ludina</t>
  </si>
  <si>
    <t>Prehrana u O.Š. V. Ludina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</si>
</sst>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"/>
    <numFmt numFmtId="165" formatCode="0.0"/>
    <numFmt numFmtId="166" formatCode="0.000"/>
    <numFmt numFmtId="167" formatCode="00000"/>
    <numFmt numFmtId="168" formatCode="_-* #,##0.000\ _k_n_-;\-* #,##0.000\ _k_n_-;_-* &quot;-&quot;??\ _k_n_-;_-@_-"/>
    <numFmt numFmtId="169" formatCode="_-* #,##0.0\ _k_n_-;\-* #,##0.0\ _k_n_-;_-* &quot;-&quot;??\ _k_n_-;_-@_-"/>
    <numFmt numFmtId="170" formatCode="_-* #,##0\ _k_n_-;\-* #,##0\ _k_n_-;_-* &quot;-&quot;??\ _k_n_-;_-@_-"/>
    <numFmt numFmtId="171" formatCode="#,##0;[Red]#,##0"/>
    <numFmt numFmtId="172" formatCode="#,##0_ ;[Red]\-#,##0\ "/>
    <numFmt numFmtId="173" formatCode="0.0000"/>
  </numFmts>
  <fonts count="1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dotted"/>
      <top>
        <color indexed="63"/>
      </top>
      <bottom style="hair"/>
    </border>
    <border>
      <left style="thin"/>
      <right style="dotted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Border="1" applyAlignment="1">
      <alignment wrapText="1"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" xfId="0" applyBorder="1" applyAlignment="1">
      <alignment horizontal="left"/>
    </xf>
    <xf numFmtId="0" fontId="0" fillId="0" borderId="0" xfId="0" applyAlignment="1">
      <alignment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3" fontId="0" fillId="0" borderId="2" xfId="0" applyNumberFormat="1" applyFont="1" applyFill="1" applyBorder="1" applyAlignment="1" applyProtection="1">
      <alignment/>
      <protection/>
    </xf>
    <xf numFmtId="0" fontId="4" fillId="0" borderId="2" xfId="0" applyFont="1" applyBorder="1" applyAlignment="1" applyProtection="1">
      <alignment wrapText="1"/>
      <protection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0" fontId="5" fillId="2" borderId="2" xfId="0" applyFont="1" applyFill="1" applyBorder="1" applyAlignment="1" applyProtection="1">
      <alignment wrapText="1"/>
      <protection/>
    </xf>
    <xf numFmtId="0" fontId="5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left" wrapText="1"/>
    </xf>
    <xf numFmtId="3" fontId="3" fillId="2" borderId="2" xfId="0" applyNumberFormat="1" applyFont="1" applyFill="1" applyBorder="1" applyAlignment="1" applyProtection="1">
      <alignment/>
      <protection/>
    </xf>
    <xf numFmtId="3" fontId="3" fillId="2" borderId="2" xfId="0" applyNumberFormat="1" applyFont="1" applyFill="1" applyBorder="1" applyAlignment="1">
      <alignment/>
    </xf>
    <xf numFmtId="0" fontId="4" fillId="0" borderId="3" xfId="0" applyFont="1" applyBorder="1" applyAlignment="1">
      <alignment wrapText="1"/>
    </xf>
    <xf numFmtId="3" fontId="8" fillId="3" borderId="2" xfId="0" applyNumberFormat="1" applyFont="1" applyFill="1" applyBorder="1" applyAlignment="1" applyProtection="1">
      <alignment/>
      <protection/>
    </xf>
    <xf numFmtId="3" fontId="8" fillId="3" borderId="2" xfId="0" applyNumberFormat="1" applyFont="1" applyFill="1" applyBorder="1" applyAlignment="1">
      <alignment/>
    </xf>
    <xf numFmtId="0" fontId="9" fillId="3" borderId="2" xfId="0" applyFont="1" applyFill="1" applyBorder="1" applyAlignment="1">
      <alignment wrapText="1"/>
    </xf>
    <xf numFmtId="43" fontId="0" fillId="0" borderId="0" xfId="20" applyAlignment="1">
      <alignment/>
    </xf>
    <xf numFmtId="0" fontId="8" fillId="3" borderId="2" xfId="0" applyFont="1" applyFill="1" applyBorder="1" applyAlignment="1" applyProtection="1">
      <alignment horizontal="left"/>
      <protection/>
    </xf>
    <xf numFmtId="0" fontId="8" fillId="3" borderId="2" xfId="0" applyFont="1" applyFill="1" applyBorder="1" applyAlignment="1" applyProtection="1">
      <alignment wrapText="1"/>
      <protection/>
    </xf>
    <xf numFmtId="0" fontId="9" fillId="3" borderId="2" xfId="0" applyFont="1" applyFill="1" applyBorder="1" applyAlignment="1" applyProtection="1">
      <alignment wrapText="1"/>
      <protection/>
    </xf>
    <xf numFmtId="0" fontId="4" fillId="0" borderId="0" xfId="0" applyFont="1" applyAlignment="1">
      <alignment horizontal="center"/>
    </xf>
    <xf numFmtId="0" fontId="4" fillId="0" borderId="2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 wrapText="1"/>
      <protection/>
    </xf>
    <xf numFmtId="0" fontId="4" fillId="0" borderId="0" xfId="0" applyFont="1" applyAlignment="1">
      <alignment/>
    </xf>
    <xf numFmtId="0" fontId="5" fillId="2" borderId="2" xfId="0" applyFont="1" applyFill="1" applyBorder="1" applyAlignment="1" applyProtection="1">
      <alignment wrapText="1"/>
      <protection/>
    </xf>
    <xf numFmtId="0" fontId="5" fillId="2" borderId="2" xfId="0" applyFont="1" applyFill="1" applyBorder="1" applyAlignment="1">
      <alignment wrapText="1"/>
    </xf>
    <xf numFmtId="0" fontId="4" fillId="4" borderId="2" xfId="0" applyFont="1" applyFill="1" applyBorder="1" applyAlignment="1" applyProtection="1">
      <alignment wrapText="1"/>
      <protection/>
    </xf>
    <xf numFmtId="0" fontId="4" fillId="0" borderId="2" xfId="0" applyFont="1" applyBorder="1" applyAlignment="1" applyProtection="1">
      <alignment wrapText="1"/>
      <protection/>
    </xf>
    <xf numFmtId="0" fontId="4" fillId="4" borderId="2" xfId="0" applyFont="1" applyFill="1" applyBorder="1" applyAlignment="1">
      <alignment wrapText="1"/>
    </xf>
    <xf numFmtId="0" fontId="4" fillId="0" borderId="4" xfId="0" applyFont="1" applyBorder="1" applyAlignment="1" applyProtection="1">
      <alignment wrapText="1"/>
      <protection/>
    </xf>
    <xf numFmtId="3" fontId="0" fillId="0" borderId="4" xfId="0" applyNumberFormat="1" applyFont="1" applyFill="1" applyBorder="1" applyAlignment="1" applyProtection="1">
      <alignment/>
      <protection/>
    </xf>
    <xf numFmtId="2" fontId="5" fillId="2" borderId="2" xfId="0" applyNumberFormat="1" applyFont="1" applyFill="1" applyBorder="1" applyAlignment="1" applyProtection="1">
      <alignment wrapText="1"/>
      <protection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2" borderId="2" xfId="0" applyFont="1" applyFill="1" applyBorder="1" applyAlignment="1" applyProtection="1">
      <alignment horizontal="left"/>
      <protection/>
    </xf>
    <xf numFmtId="0" fontId="5" fillId="2" borderId="5" xfId="0" applyFont="1" applyFill="1" applyBorder="1" applyAlignment="1" applyProtection="1">
      <alignment wrapText="1"/>
      <protection/>
    </xf>
    <xf numFmtId="0" fontId="4" fillId="0" borderId="5" xfId="0" applyFont="1" applyBorder="1" applyAlignment="1" applyProtection="1">
      <alignment wrapText="1"/>
      <protection/>
    </xf>
    <xf numFmtId="0" fontId="4" fillId="0" borderId="6" xfId="0" applyFont="1" applyBorder="1" applyAlignment="1" applyProtection="1">
      <alignment wrapText="1"/>
      <protection/>
    </xf>
    <xf numFmtId="3" fontId="0" fillId="0" borderId="6" xfId="0" applyNumberFormat="1" applyFont="1" applyFill="1" applyBorder="1" applyAlignment="1" applyProtection="1">
      <alignment/>
      <protection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3" fontId="3" fillId="2" borderId="5" xfId="0" applyNumberFormat="1" applyFont="1" applyFill="1" applyBorder="1" applyAlignment="1" applyProtection="1">
      <alignment/>
      <protection/>
    </xf>
    <xf numFmtId="3" fontId="3" fillId="2" borderId="5" xfId="0" applyNumberFormat="1" applyFont="1" applyFill="1" applyBorder="1" applyAlignment="1" applyProtection="1">
      <alignment/>
      <protection/>
    </xf>
    <xf numFmtId="3" fontId="0" fillId="4" borderId="5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2" xfId="0" applyFont="1" applyBorder="1" applyAlignment="1">
      <alignment/>
    </xf>
    <xf numFmtId="49" fontId="0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>
      <alignment/>
    </xf>
    <xf numFmtId="3" fontId="0" fillId="0" borderId="7" xfId="0" applyNumberFormat="1" applyBorder="1" applyAlignment="1" applyProtection="1">
      <alignment/>
      <protection locked="0"/>
    </xf>
    <xf numFmtId="0" fontId="0" fillId="0" borderId="7" xfId="0" applyBorder="1" applyAlignment="1">
      <alignment/>
    </xf>
    <xf numFmtId="3" fontId="0" fillId="4" borderId="7" xfId="0" applyNumberFormat="1" applyFont="1" applyFill="1" applyBorder="1" applyAlignment="1">
      <alignment/>
    </xf>
    <xf numFmtId="0" fontId="4" fillId="0" borderId="5" xfId="0" applyFont="1" applyBorder="1" applyAlignment="1">
      <alignment/>
    </xf>
    <xf numFmtId="3" fontId="0" fillId="0" borderId="5" xfId="0" applyNumberFormat="1" applyBorder="1" applyAlignment="1" applyProtection="1">
      <alignment/>
      <protection locked="0"/>
    </xf>
    <xf numFmtId="0" fontId="0" fillId="0" borderId="5" xfId="0" applyBorder="1" applyAlignment="1">
      <alignment/>
    </xf>
    <xf numFmtId="3" fontId="0" fillId="4" borderId="5" xfId="0" applyNumberFormat="1" applyFont="1" applyFill="1" applyBorder="1" applyAlignment="1">
      <alignment/>
    </xf>
    <xf numFmtId="0" fontId="4" fillId="5" borderId="2" xfId="0" applyFont="1" applyFill="1" applyBorder="1" applyAlignment="1">
      <alignment/>
    </xf>
    <xf numFmtId="3" fontId="0" fillId="5" borderId="2" xfId="0" applyNumberFormat="1" applyFill="1" applyBorder="1" applyAlignment="1" applyProtection="1">
      <alignment/>
      <protection/>
    </xf>
    <xf numFmtId="3" fontId="3" fillId="5" borderId="2" xfId="0" applyNumberFormat="1" applyFont="1" applyFill="1" applyBorder="1" applyAlignment="1">
      <alignment/>
    </xf>
    <xf numFmtId="0" fontId="0" fillId="0" borderId="5" xfId="0" applyFont="1" applyBorder="1" applyAlignment="1" applyProtection="1">
      <alignment horizontal="left" wrapText="1"/>
      <protection/>
    </xf>
    <xf numFmtId="0" fontId="0" fillId="0" borderId="6" xfId="0" applyFont="1" applyBorder="1" applyAlignment="1" applyProtection="1">
      <alignment horizontal="left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 wrapText="1"/>
      <protection/>
    </xf>
    <xf numFmtId="0" fontId="8" fillId="3" borderId="7" xfId="0" applyFont="1" applyFill="1" applyBorder="1" applyAlignment="1" applyProtection="1">
      <alignment horizontal="left"/>
      <protection/>
    </xf>
    <xf numFmtId="0" fontId="9" fillId="3" borderId="7" xfId="0" applyFont="1" applyFill="1" applyBorder="1" applyAlignment="1" applyProtection="1">
      <alignment wrapText="1"/>
      <protection/>
    </xf>
    <xf numFmtId="0" fontId="3" fillId="2" borderId="5" xfId="0" applyFont="1" applyFill="1" applyBorder="1" applyAlignment="1" applyProtection="1">
      <alignment horizontal="left"/>
      <protection/>
    </xf>
    <xf numFmtId="0" fontId="0" fillId="0" borderId="6" xfId="0" applyFont="1" applyBorder="1" applyAlignment="1" applyProtection="1">
      <alignment horizontal="left"/>
      <protection/>
    </xf>
    <xf numFmtId="0" fontId="8" fillId="3" borderId="8" xfId="0" applyFont="1" applyFill="1" applyBorder="1" applyAlignment="1" applyProtection="1">
      <alignment horizontal="left"/>
      <protection/>
    </xf>
    <xf numFmtId="0" fontId="9" fillId="3" borderId="8" xfId="0" applyFont="1" applyFill="1" applyBorder="1" applyAlignment="1" applyProtection="1">
      <alignment wrapText="1"/>
      <protection/>
    </xf>
    <xf numFmtId="0" fontId="0" fillId="0" borderId="5" xfId="0" applyFont="1" applyBorder="1" applyAlignment="1" applyProtection="1">
      <alignment horizontal="left"/>
      <protection/>
    </xf>
    <xf numFmtId="0" fontId="8" fillId="3" borderId="5" xfId="0" applyFont="1" applyFill="1" applyBorder="1" applyAlignment="1" applyProtection="1">
      <alignment horizontal="left"/>
      <protection/>
    </xf>
    <xf numFmtId="0" fontId="9" fillId="3" borderId="5" xfId="0" applyFont="1" applyFill="1" applyBorder="1" applyAlignment="1" applyProtection="1">
      <alignment wrapText="1"/>
      <protection/>
    </xf>
    <xf numFmtId="0" fontId="4" fillId="5" borderId="2" xfId="0" applyFont="1" applyFill="1" applyBorder="1" applyAlignment="1">
      <alignment wrapText="1"/>
    </xf>
    <xf numFmtId="0" fontId="3" fillId="2" borderId="7" xfId="0" applyFont="1" applyFill="1" applyBorder="1" applyAlignment="1" applyProtection="1">
      <alignment horizontal="left"/>
      <protection/>
    </xf>
    <xf numFmtId="0" fontId="5" fillId="2" borderId="7" xfId="0" applyFont="1" applyFill="1" applyBorder="1" applyAlignment="1" applyProtection="1">
      <alignment wrapText="1"/>
      <protection/>
    </xf>
    <xf numFmtId="3" fontId="3" fillId="2" borderId="7" xfId="0" applyNumberFormat="1" applyFont="1" applyFill="1" applyBorder="1" applyAlignment="1" applyProtection="1">
      <alignment/>
      <protection/>
    </xf>
    <xf numFmtId="0" fontId="0" fillId="0" borderId="5" xfId="0" applyBorder="1" applyAlignment="1" applyProtection="1">
      <alignment horizontal="left"/>
      <protection/>
    </xf>
    <xf numFmtId="3" fontId="0" fillId="0" borderId="5" xfId="0" applyNumberFormat="1" applyFont="1" applyBorder="1" applyAlignment="1" applyProtection="1">
      <alignment/>
      <protection/>
    </xf>
    <xf numFmtId="0" fontId="0" fillId="4" borderId="5" xfId="0" applyFont="1" applyFill="1" applyBorder="1" applyAlignment="1" applyProtection="1">
      <alignment horizontal="left"/>
      <protection/>
    </xf>
    <xf numFmtId="0" fontId="4" fillId="4" borderId="5" xfId="0" applyFont="1" applyFill="1" applyBorder="1" applyAlignment="1" applyProtection="1">
      <alignment wrapText="1"/>
      <protection/>
    </xf>
    <xf numFmtId="0" fontId="3" fillId="2" borderId="9" xfId="0" applyFont="1" applyFill="1" applyBorder="1" applyAlignment="1" applyProtection="1">
      <alignment horizontal="left"/>
      <protection/>
    </xf>
    <xf numFmtId="0" fontId="0" fillId="0" borderId="6" xfId="0" applyBorder="1" applyAlignment="1" applyProtection="1">
      <alignment horizontal="left"/>
      <protection/>
    </xf>
    <xf numFmtId="0" fontId="3" fillId="2" borderId="5" xfId="0" applyFont="1" applyFill="1" applyBorder="1" applyAlignment="1" applyProtection="1">
      <alignment horizontal="left"/>
      <protection/>
    </xf>
    <xf numFmtId="0" fontId="5" fillId="2" borderId="5" xfId="0" applyFont="1" applyFill="1" applyBorder="1" applyAlignment="1" applyProtection="1">
      <alignment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9" fillId="3" borderId="2" xfId="0" applyFont="1" applyFill="1" applyBorder="1" applyAlignment="1" applyProtection="1">
      <alignment horizontal="left"/>
      <protection/>
    </xf>
    <xf numFmtId="0" fontId="5" fillId="2" borderId="2" xfId="0" applyFont="1" applyFill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left"/>
      <protection/>
    </xf>
    <xf numFmtId="0" fontId="4" fillId="0" borderId="4" xfId="0" applyFont="1" applyBorder="1" applyAlignment="1" applyProtection="1">
      <alignment horizontal="left"/>
      <protection/>
    </xf>
    <xf numFmtId="1" fontId="5" fillId="2" borderId="2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4" borderId="2" xfId="0" applyFont="1" applyFill="1" applyBorder="1" applyAlignment="1" applyProtection="1">
      <alignment horizontal="left"/>
      <protection/>
    </xf>
    <xf numFmtId="0" fontId="4" fillId="0" borderId="2" xfId="0" applyFont="1" applyFill="1" applyBorder="1" applyAlignment="1" applyProtection="1">
      <alignment horizontal="left"/>
      <protection/>
    </xf>
    <xf numFmtId="0" fontId="4" fillId="4" borderId="2" xfId="0" applyFont="1" applyFill="1" applyBorder="1" applyAlignment="1">
      <alignment horizontal="left"/>
    </xf>
    <xf numFmtId="0" fontId="9" fillId="3" borderId="2" xfId="0" applyFont="1" applyFill="1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5" fillId="2" borderId="2" xfId="0" applyFont="1" applyFill="1" applyBorder="1" applyAlignment="1" applyProtection="1">
      <alignment horizontal="left"/>
      <protection/>
    </xf>
    <xf numFmtId="0" fontId="0" fillId="5" borderId="2" xfId="0" applyFill="1" applyBorder="1" applyAlignment="1">
      <alignment/>
    </xf>
    <xf numFmtId="3" fontId="3" fillId="5" borderId="2" xfId="0" applyNumberFormat="1" applyFont="1" applyFill="1" applyBorder="1" applyAlignment="1">
      <alignment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left"/>
      <protection/>
    </xf>
    <xf numFmtId="0" fontId="4" fillId="2" borderId="2" xfId="0" applyFont="1" applyFill="1" applyBorder="1" applyAlignment="1" applyProtection="1">
      <alignment wrapText="1"/>
      <protection/>
    </xf>
    <xf numFmtId="0" fontId="4" fillId="0" borderId="10" xfId="0" applyFont="1" applyBorder="1" applyAlignment="1">
      <alignment wrapText="1"/>
    </xf>
    <xf numFmtId="0" fontId="5" fillId="2" borderId="10" xfId="0" applyFont="1" applyFill="1" applyBorder="1" applyAlignment="1">
      <alignment wrapText="1"/>
    </xf>
    <xf numFmtId="0" fontId="5" fillId="2" borderId="2" xfId="0" applyFont="1" applyFill="1" applyBorder="1" applyAlignment="1">
      <alignment horizontal="left"/>
    </xf>
    <xf numFmtId="0" fontId="5" fillId="2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4" fillId="3" borderId="1" xfId="0" applyFont="1" applyFill="1" applyBorder="1" applyAlignment="1">
      <alignment wrapText="1"/>
    </xf>
    <xf numFmtId="0" fontId="0" fillId="3" borderId="4" xfId="0" applyFill="1" applyBorder="1" applyAlignment="1">
      <alignment/>
    </xf>
    <xf numFmtId="0" fontId="9" fillId="3" borderId="13" xfId="0" applyFont="1" applyFill="1" applyBorder="1" applyAlignment="1">
      <alignment wrapText="1"/>
    </xf>
    <xf numFmtId="3" fontId="8" fillId="3" borderId="11" xfId="0" applyNumberFormat="1" applyFont="1" applyFill="1" applyBorder="1" applyAlignment="1">
      <alignment/>
    </xf>
    <xf numFmtId="0" fontId="0" fillId="4" borderId="9" xfId="0" applyFont="1" applyFill="1" applyBorder="1" applyAlignment="1" applyProtection="1">
      <alignment horizontal="left"/>
      <protection/>
    </xf>
    <xf numFmtId="43" fontId="3" fillId="0" borderId="0" xfId="20" applyFont="1" applyAlignment="1">
      <alignment/>
    </xf>
    <xf numFmtId="0" fontId="3" fillId="4" borderId="0" xfId="0" applyFont="1" applyFill="1" applyAlignment="1">
      <alignment/>
    </xf>
    <xf numFmtId="0" fontId="5" fillId="2" borderId="5" xfId="0" applyFont="1" applyFill="1" applyBorder="1" applyAlignment="1" applyProtection="1">
      <alignment horizontal="left"/>
      <protection/>
    </xf>
    <xf numFmtId="0" fontId="3" fillId="3" borderId="11" xfId="0" applyFont="1" applyFill="1" applyBorder="1" applyAlignment="1">
      <alignment/>
    </xf>
    <xf numFmtId="3" fontId="3" fillId="4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3" fontId="0" fillId="0" borderId="12" xfId="0" applyNumberForma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8" xfId="0" applyFont="1" applyFill="1" applyBorder="1" applyAlignment="1">
      <alignment/>
    </xf>
    <xf numFmtId="3" fontId="0" fillId="0" borderId="8" xfId="0" applyNumberFormat="1" applyFill="1" applyBorder="1" applyAlignment="1" applyProtection="1">
      <alignment/>
      <protection locked="0"/>
    </xf>
    <xf numFmtId="0" fontId="0" fillId="0" borderId="8" xfId="0" applyFill="1" applyBorder="1" applyAlignment="1">
      <alignment/>
    </xf>
    <xf numFmtId="3" fontId="0" fillId="0" borderId="8" xfId="0" applyNumberFormat="1" applyFont="1" applyFill="1" applyBorder="1" applyAlignment="1">
      <alignment/>
    </xf>
    <xf numFmtId="0" fontId="4" fillId="0" borderId="9" xfId="0" applyFont="1" applyFill="1" applyBorder="1" applyAlignment="1">
      <alignment/>
    </xf>
    <xf numFmtId="3" fontId="0" fillId="0" borderId="9" xfId="0" applyNumberFormat="1" applyFill="1" applyBorder="1" applyAlignment="1" applyProtection="1">
      <alignment/>
      <protection locked="0"/>
    </xf>
    <xf numFmtId="0" fontId="0" fillId="0" borderId="9" xfId="0" applyFill="1" applyBorder="1" applyAlignment="1">
      <alignment/>
    </xf>
    <xf numFmtId="0" fontId="4" fillId="0" borderId="12" xfId="0" applyFont="1" applyBorder="1" applyAlignment="1">
      <alignment/>
    </xf>
    <xf numFmtId="3" fontId="0" fillId="0" borderId="9" xfId="0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3" fontId="0" fillId="5" borderId="2" xfId="0" applyNumberFormat="1" applyFill="1" applyBorder="1" applyAlignment="1" applyProtection="1">
      <alignment/>
      <protection locked="0"/>
    </xf>
    <xf numFmtId="3" fontId="0" fillId="0" borderId="6" xfId="0" applyNumberFormat="1" applyFont="1" applyBorder="1" applyAlignment="1" applyProtection="1">
      <alignment/>
      <protection/>
    </xf>
    <xf numFmtId="3" fontId="3" fillId="3" borderId="7" xfId="0" applyNumberFormat="1" applyFont="1" applyFill="1" applyBorder="1" applyAlignment="1" applyProtection="1">
      <alignment/>
      <protection/>
    </xf>
    <xf numFmtId="3" fontId="0" fillId="2" borderId="5" xfId="0" applyNumberFormat="1" applyFont="1" applyFill="1" applyBorder="1" applyAlignment="1" applyProtection="1">
      <alignment horizontal="right"/>
      <protection/>
    </xf>
    <xf numFmtId="3" fontId="0" fillId="0" borderId="5" xfId="0" applyNumberFormat="1" applyFont="1" applyFill="1" applyBorder="1" applyAlignment="1" applyProtection="1">
      <alignment horizontal="right"/>
      <protection/>
    </xf>
    <xf numFmtId="3" fontId="0" fillId="4" borderId="5" xfId="0" applyNumberFormat="1" applyFont="1" applyFill="1" applyBorder="1" applyAlignment="1" applyProtection="1">
      <alignment horizontal="right"/>
      <protection/>
    </xf>
    <xf numFmtId="3" fontId="0" fillId="0" borderId="6" xfId="0" applyNumberFormat="1" applyFont="1" applyFill="1" applyBorder="1" applyAlignment="1" applyProtection="1">
      <alignment horizontal="right"/>
      <protection/>
    </xf>
    <xf numFmtId="3" fontId="0" fillId="0" borderId="6" xfId="0" applyNumberFormat="1" applyFont="1" applyFill="1" applyBorder="1" applyAlignment="1" applyProtection="1">
      <alignment/>
      <protection locked="0"/>
    </xf>
    <xf numFmtId="3" fontId="3" fillId="3" borderId="2" xfId="0" applyNumberFormat="1" applyFont="1" applyFill="1" applyBorder="1" applyAlignment="1" applyProtection="1">
      <alignment horizontal="right" wrapText="1"/>
      <protection/>
    </xf>
    <xf numFmtId="3" fontId="3" fillId="2" borderId="2" xfId="0" applyNumberFormat="1" applyFont="1" applyFill="1" applyBorder="1" applyAlignment="1" applyProtection="1">
      <alignment horizontal="right" wrapText="1"/>
      <protection/>
    </xf>
    <xf numFmtId="3" fontId="0" fillId="0" borderId="2" xfId="0" applyNumberFormat="1" applyFont="1" applyBorder="1" applyAlignment="1" applyProtection="1">
      <alignment horizontal="right" wrapText="1"/>
      <protection/>
    </xf>
    <xf numFmtId="3" fontId="0" fillId="0" borderId="4" xfId="0" applyNumberFormat="1" applyFont="1" applyBorder="1" applyAlignment="1" applyProtection="1">
      <alignment horizontal="right" wrapText="1"/>
      <protection/>
    </xf>
    <xf numFmtId="3" fontId="0" fillId="0" borderId="12" xfId="0" applyNumberFormat="1" applyFont="1" applyBorder="1" applyAlignment="1" applyProtection="1">
      <alignment horizontal="right" wrapText="1"/>
      <protection/>
    </xf>
    <xf numFmtId="3" fontId="3" fillId="2" borderId="2" xfId="0" applyNumberFormat="1" applyFont="1" applyFill="1" applyBorder="1" applyAlignment="1" applyProtection="1">
      <alignment horizontal="right"/>
      <protection/>
    </xf>
    <xf numFmtId="3" fontId="3" fillId="2" borderId="2" xfId="0" applyNumberFormat="1" applyFont="1" applyFill="1" applyBorder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3" fontId="8" fillId="3" borderId="2" xfId="0" applyNumberFormat="1" applyFont="1" applyFill="1" applyBorder="1" applyAlignment="1">
      <alignment horizontal="right" wrapText="1"/>
    </xf>
    <xf numFmtId="3" fontId="0" fillId="0" borderId="10" xfId="0" applyNumberFormat="1" applyFont="1" applyBorder="1" applyAlignment="1" applyProtection="1">
      <alignment horizontal="right" wrapText="1"/>
      <protection/>
    </xf>
    <xf numFmtId="3" fontId="8" fillId="3" borderId="2" xfId="0" applyNumberFormat="1" applyFont="1" applyFill="1" applyBorder="1" applyAlignment="1" applyProtection="1">
      <alignment horizontal="right" wrapText="1"/>
      <protection/>
    </xf>
    <xf numFmtId="3" fontId="0" fillId="4" borderId="2" xfId="0" applyNumberFormat="1" applyFont="1" applyFill="1" applyBorder="1" applyAlignment="1" applyProtection="1">
      <alignment horizontal="right" wrapText="1"/>
      <protection/>
    </xf>
    <xf numFmtId="3" fontId="0" fillId="0" borderId="4" xfId="0" applyNumberFormat="1" applyFont="1" applyBorder="1" applyAlignment="1">
      <alignment horizontal="right" wrapText="1"/>
    </xf>
    <xf numFmtId="3" fontId="0" fillId="4" borderId="2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3" fontId="0" fillId="4" borderId="12" xfId="0" applyNumberFormat="1" applyFont="1" applyFill="1" applyBorder="1" applyAlignment="1">
      <alignment/>
    </xf>
    <xf numFmtId="3" fontId="3" fillId="2" borderId="2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3" fontId="3" fillId="2" borderId="5" xfId="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Alignment="1" applyProtection="1">
      <alignment wrapText="1"/>
      <protection/>
    </xf>
    <xf numFmtId="3" fontId="5" fillId="0" borderId="0" xfId="0" applyNumberFormat="1" applyFont="1" applyAlignment="1" applyProtection="1">
      <alignment horizontal="center" wrapText="1"/>
      <protection/>
    </xf>
    <xf numFmtId="3" fontId="4" fillId="0" borderId="0" xfId="0" applyNumberFormat="1" applyFont="1" applyAlignment="1" applyProtection="1">
      <alignment wrapText="1"/>
      <protection/>
    </xf>
    <xf numFmtId="3" fontId="4" fillId="0" borderId="0" xfId="0" applyNumberFormat="1" applyFont="1" applyAlignment="1">
      <alignment wrapText="1"/>
    </xf>
    <xf numFmtId="3" fontId="0" fillId="4" borderId="8" xfId="0" applyNumberFormat="1" applyFont="1" applyFill="1" applyBorder="1" applyAlignment="1">
      <alignment/>
    </xf>
    <xf numFmtId="0" fontId="0" fillId="4" borderId="6" xfId="0" applyFont="1" applyFill="1" applyBorder="1" applyAlignment="1" applyProtection="1">
      <alignment horizontal="left"/>
      <protection/>
    </xf>
    <xf numFmtId="0" fontId="3" fillId="2" borderId="5" xfId="0" applyFont="1" applyFill="1" applyBorder="1" applyAlignment="1" applyProtection="1">
      <alignment wrapText="1"/>
      <protection/>
    </xf>
    <xf numFmtId="0" fontId="0" fillId="0" borderId="5" xfId="0" applyFont="1" applyBorder="1" applyAlignment="1" applyProtection="1">
      <alignment wrapText="1"/>
      <protection/>
    </xf>
    <xf numFmtId="0" fontId="0" fillId="0" borderId="6" xfId="0" applyFont="1" applyBorder="1" applyAlignment="1" applyProtection="1">
      <alignment wrapText="1"/>
      <protection/>
    </xf>
    <xf numFmtId="3" fontId="3" fillId="2" borderId="2" xfId="0" applyNumberFormat="1" applyFont="1" applyFill="1" applyBorder="1" applyAlignment="1">
      <alignment horizontal="right" wrapText="1"/>
    </xf>
    <xf numFmtId="3" fontId="8" fillId="3" borderId="2" xfId="0" applyNumberFormat="1" applyFont="1" applyFill="1" applyBorder="1" applyAlignment="1" applyProtection="1">
      <alignment horizontal="right" wrapText="1"/>
      <protection/>
    </xf>
    <xf numFmtId="3" fontId="8" fillId="3" borderId="2" xfId="0" applyNumberFormat="1" applyFont="1" applyFill="1" applyBorder="1" applyAlignment="1" applyProtection="1">
      <alignment/>
      <protection/>
    </xf>
    <xf numFmtId="3" fontId="8" fillId="3" borderId="5" xfId="0" applyNumberFormat="1" applyFont="1" applyFill="1" applyBorder="1" applyAlignment="1" applyProtection="1">
      <alignment horizontal="right"/>
      <protection/>
    </xf>
    <xf numFmtId="0" fontId="0" fillId="0" borderId="15" xfId="0" applyFill="1" applyBorder="1" applyAlignment="1">
      <alignment/>
    </xf>
    <xf numFmtId="0" fontId="0" fillId="4" borderId="7" xfId="0" applyFont="1" applyFill="1" applyBorder="1" applyAlignment="1" applyProtection="1">
      <alignment horizontal="left"/>
      <protection/>
    </xf>
    <xf numFmtId="0" fontId="4" fillId="4" borderId="7" xfId="0" applyFont="1" applyFill="1" applyBorder="1" applyAlignment="1" applyProtection="1">
      <alignment wrapText="1"/>
      <protection/>
    </xf>
    <xf numFmtId="3" fontId="0" fillId="4" borderId="7" xfId="0" applyNumberFormat="1" applyFont="1" applyFill="1" applyBorder="1" applyAlignment="1" applyProtection="1">
      <alignment/>
      <protection/>
    </xf>
    <xf numFmtId="0" fontId="0" fillId="0" borderId="9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wrapText="1"/>
      <protection/>
    </xf>
    <xf numFmtId="3" fontId="0" fillId="0" borderId="9" xfId="0" applyNumberFormat="1" applyFont="1" applyFill="1" applyBorder="1" applyAlignment="1" applyProtection="1">
      <alignment/>
      <protection/>
    </xf>
    <xf numFmtId="0" fontId="8" fillId="3" borderId="2" xfId="0" applyFont="1" applyFill="1" applyBorder="1" applyAlignment="1" applyProtection="1">
      <alignment horizontal="left" wrapText="1"/>
      <protection/>
    </xf>
    <xf numFmtId="0" fontId="0" fillId="0" borderId="9" xfId="0" applyFont="1" applyBorder="1" applyAlignment="1" applyProtection="1">
      <alignment horizontal="left" wrapText="1"/>
      <protection/>
    </xf>
    <xf numFmtId="0" fontId="0" fillId="0" borderId="9" xfId="0" applyFont="1" applyBorder="1" applyAlignment="1" applyProtection="1">
      <alignment wrapText="1"/>
      <protection/>
    </xf>
    <xf numFmtId="3" fontId="0" fillId="4" borderId="9" xfId="0" applyNumberFormat="1" applyFont="1" applyFill="1" applyBorder="1" applyAlignment="1" applyProtection="1">
      <alignment/>
      <protection/>
    </xf>
    <xf numFmtId="0" fontId="4" fillId="4" borderId="2" xfId="0" applyFont="1" applyFill="1" applyBorder="1" applyAlignment="1" applyProtection="1">
      <alignment horizontal="left"/>
      <protection/>
    </xf>
    <xf numFmtId="3" fontId="0" fillId="4" borderId="2" xfId="0" applyNumberFormat="1" applyFont="1" applyFill="1" applyBorder="1" applyAlignment="1" applyProtection="1">
      <alignment horizontal="right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169" fontId="0" fillId="0" borderId="0" xfId="20" applyNumberFormat="1" applyFont="1" applyAlignment="1">
      <alignment horizontal="center" vertical="center"/>
    </xf>
    <xf numFmtId="3" fontId="3" fillId="2" borderId="2" xfId="0" applyNumberFormat="1" applyFont="1" applyFill="1" applyBorder="1" applyAlignment="1" applyProtection="1">
      <alignment horizontal="right" wrapText="1"/>
      <protection/>
    </xf>
    <xf numFmtId="3" fontId="0" fillId="4" borderId="2" xfId="0" applyNumberFormat="1" applyFont="1" applyFill="1" applyBorder="1" applyAlignment="1" applyProtection="1">
      <alignment/>
      <protection/>
    </xf>
    <xf numFmtId="3" fontId="5" fillId="0" borderId="0" xfId="0" applyNumberFormat="1" applyFont="1" applyAlignment="1">
      <alignment/>
    </xf>
    <xf numFmtId="0" fontId="0" fillId="0" borderId="7" xfId="0" applyFont="1" applyBorder="1" applyAlignment="1" applyProtection="1">
      <alignment horizontal="left"/>
      <protection/>
    </xf>
    <xf numFmtId="3" fontId="0" fillId="0" borderId="7" xfId="0" applyNumberFormat="1" applyFont="1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 horizontal="left"/>
      <protection/>
    </xf>
    <xf numFmtId="0" fontId="0" fillId="2" borderId="0" xfId="0" applyFill="1" applyAlignment="1">
      <alignment/>
    </xf>
    <xf numFmtId="0" fontId="3" fillId="2" borderId="12" xfId="0" applyFont="1" applyFill="1" applyBorder="1" applyAlignment="1">
      <alignment/>
    </xf>
    <xf numFmtId="0" fontId="5" fillId="2" borderId="0" xfId="0" applyFont="1" applyFill="1" applyBorder="1" applyAlignment="1">
      <alignment wrapText="1"/>
    </xf>
    <xf numFmtId="0" fontId="0" fillId="4" borderId="0" xfId="0" applyFill="1" applyAlignment="1">
      <alignment/>
    </xf>
    <xf numFmtId="0" fontId="3" fillId="4" borderId="0" xfId="0" applyFont="1" applyFill="1" applyAlignment="1">
      <alignment/>
    </xf>
    <xf numFmtId="0" fontId="0" fillId="4" borderId="11" xfId="0" applyFont="1" applyFill="1" applyBorder="1" applyAlignment="1">
      <alignment/>
    </xf>
    <xf numFmtId="3" fontId="8" fillId="2" borderId="5" xfId="0" applyNumberFormat="1" applyFont="1" applyFill="1" applyBorder="1" applyAlignment="1" applyProtection="1">
      <alignment horizontal="right"/>
      <protection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3" fontId="3" fillId="2" borderId="2" xfId="0" applyNumberFormat="1" applyFont="1" applyFill="1" applyBorder="1" applyAlignment="1">
      <alignment/>
    </xf>
    <xf numFmtId="3" fontId="0" fillId="4" borderId="6" xfId="0" applyNumberFormat="1" applyFont="1" applyFill="1" applyBorder="1" applyAlignment="1" applyProtection="1">
      <alignment horizontal="right"/>
      <protection/>
    </xf>
    <xf numFmtId="3" fontId="3" fillId="2" borderId="7" xfId="0" applyNumberFormat="1" applyFont="1" applyFill="1" applyBorder="1" applyAlignment="1" applyProtection="1">
      <alignment/>
      <protection/>
    </xf>
    <xf numFmtId="3" fontId="3" fillId="4" borderId="6" xfId="0" applyNumberFormat="1" applyFont="1" applyFill="1" applyBorder="1" applyAlignment="1" applyProtection="1">
      <alignment/>
      <protection/>
    </xf>
    <xf numFmtId="3" fontId="8" fillId="2" borderId="2" xfId="0" applyNumberFormat="1" applyFont="1" applyFill="1" applyBorder="1" applyAlignment="1" applyProtection="1">
      <alignment horizontal="right" wrapText="1"/>
      <protection/>
    </xf>
    <xf numFmtId="3" fontId="8" fillId="4" borderId="2" xfId="0" applyNumberFormat="1" applyFont="1" applyFill="1" applyBorder="1" applyAlignment="1" applyProtection="1">
      <alignment horizontal="right" wrapText="1"/>
      <protection/>
    </xf>
    <xf numFmtId="3" fontId="10" fillId="4" borderId="2" xfId="0" applyNumberFormat="1" applyFont="1" applyFill="1" applyBorder="1" applyAlignment="1" applyProtection="1">
      <alignment horizontal="right" wrapText="1"/>
      <protection/>
    </xf>
    <xf numFmtId="3" fontId="0" fillId="4" borderId="11" xfId="0" applyNumberFormat="1" applyFont="1" applyFill="1" applyBorder="1" applyAlignment="1" applyProtection="1">
      <alignment horizontal="right" wrapText="1"/>
      <protection/>
    </xf>
    <xf numFmtId="3" fontId="3" fillId="4" borderId="2" xfId="0" applyNumberFormat="1" applyFont="1" applyFill="1" applyBorder="1" applyAlignment="1" applyProtection="1">
      <alignment horizontal="right" wrapText="1"/>
      <protection/>
    </xf>
    <xf numFmtId="3" fontId="3" fillId="3" borderId="2" xfId="0" applyNumberFormat="1" applyFont="1" applyFill="1" applyBorder="1" applyAlignment="1" applyProtection="1">
      <alignment/>
      <protection/>
    </xf>
    <xf numFmtId="3" fontId="8" fillId="2" borderId="2" xfId="0" applyNumberFormat="1" applyFont="1" applyFill="1" applyBorder="1" applyAlignment="1" applyProtection="1">
      <alignment/>
      <protection/>
    </xf>
    <xf numFmtId="3" fontId="8" fillId="3" borderId="11" xfId="0" applyNumberFormat="1" applyFont="1" applyFill="1" applyBorder="1" applyAlignment="1" applyProtection="1">
      <alignment/>
      <protection/>
    </xf>
    <xf numFmtId="3" fontId="8" fillId="3" borderId="4" xfId="0" applyNumberFormat="1" applyFont="1" applyFill="1" applyBorder="1" applyAlignment="1" applyProtection="1">
      <alignment/>
      <protection/>
    </xf>
    <xf numFmtId="3" fontId="3" fillId="2" borderId="4" xfId="0" applyNumberFormat="1" applyFont="1" applyFill="1" applyBorder="1" applyAlignment="1" applyProtection="1">
      <alignment/>
      <protection/>
    </xf>
    <xf numFmtId="3" fontId="0" fillId="4" borderId="5" xfId="0" applyNumberFormat="1" applyFont="1" applyFill="1" applyBorder="1" applyAlignment="1" applyProtection="1">
      <alignment/>
      <protection/>
    </xf>
    <xf numFmtId="3" fontId="3" fillId="2" borderId="12" xfId="0" applyNumberFormat="1" applyFont="1" applyFill="1" applyBorder="1" applyAlignment="1" applyProtection="1">
      <alignment/>
      <protection/>
    </xf>
    <xf numFmtId="3" fontId="0" fillId="4" borderId="12" xfId="0" applyNumberFormat="1" applyFont="1" applyFill="1" applyBorder="1" applyAlignment="1" applyProtection="1">
      <alignment/>
      <protection/>
    </xf>
    <xf numFmtId="3" fontId="0" fillId="4" borderId="11" xfId="0" applyNumberFormat="1" applyFont="1" applyFill="1" applyBorder="1" applyAlignment="1" applyProtection="1">
      <alignment/>
      <protection/>
    </xf>
    <xf numFmtId="3" fontId="0" fillId="4" borderId="16" xfId="0" applyNumberFormat="1" applyFont="1" applyFill="1" applyBorder="1" applyAlignment="1">
      <alignment/>
    </xf>
    <xf numFmtId="3" fontId="0" fillId="4" borderId="17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3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/>
      <protection/>
    </xf>
    <xf numFmtId="3" fontId="8" fillId="3" borderId="3" xfId="0" applyNumberFormat="1" applyFont="1" applyFill="1" applyBorder="1" applyAlignment="1" applyProtection="1">
      <alignment/>
      <protection/>
    </xf>
    <xf numFmtId="0" fontId="4" fillId="0" borderId="2" xfId="0" applyFont="1" applyBorder="1" applyAlignment="1">
      <alignment horizontal="center"/>
    </xf>
    <xf numFmtId="3" fontId="0" fillId="0" borderId="5" xfId="0" applyNumberFormat="1" applyFont="1" applyBorder="1" applyAlignment="1" applyProtection="1">
      <alignment wrapText="1"/>
      <protection/>
    </xf>
    <xf numFmtId="0" fontId="0" fillId="4" borderId="5" xfId="0" applyFont="1" applyFill="1" applyBorder="1" applyAlignment="1" applyProtection="1">
      <alignment wrapText="1"/>
      <protection/>
    </xf>
    <xf numFmtId="0" fontId="0" fillId="0" borderId="0" xfId="0" applyFont="1" applyAlignment="1">
      <alignment wrapText="1"/>
    </xf>
    <xf numFmtId="3" fontId="0" fillId="4" borderId="5" xfId="0" applyNumberFormat="1" applyFont="1" applyFill="1" applyBorder="1" applyAlignment="1" applyProtection="1">
      <alignment wrapText="1"/>
      <protection/>
    </xf>
    <xf numFmtId="3" fontId="0" fillId="4" borderId="5" xfId="0" applyNumberFormat="1" applyFont="1" applyFill="1" applyBorder="1" applyAlignment="1" applyProtection="1">
      <alignment wrapText="1"/>
      <protection/>
    </xf>
    <xf numFmtId="0" fontId="0" fillId="4" borderId="11" xfId="0" applyFont="1" applyFill="1" applyBorder="1" applyAlignment="1" applyProtection="1">
      <alignment horizontal="left"/>
      <protection/>
    </xf>
    <xf numFmtId="0" fontId="4" fillId="4" borderId="11" xfId="0" applyFont="1" applyFill="1" applyBorder="1" applyAlignment="1" applyProtection="1">
      <alignment wrapText="1"/>
      <protection/>
    </xf>
    <xf numFmtId="3" fontId="0" fillId="4" borderId="12" xfId="0" applyNumberFormat="1" applyFont="1" applyFill="1" applyBorder="1" applyAlignment="1" applyProtection="1">
      <alignment wrapText="1"/>
      <protection/>
    </xf>
    <xf numFmtId="3" fontId="0" fillId="4" borderId="11" xfId="0" applyNumberFormat="1" applyFont="1" applyFill="1" applyBorder="1" applyAlignment="1" applyProtection="1">
      <alignment/>
      <protection/>
    </xf>
    <xf numFmtId="0" fontId="4" fillId="2" borderId="7" xfId="0" applyFont="1" applyFill="1" applyBorder="1" applyAlignment="1" applyProtection="1">
      <alignment wrapText="1"/>
      <protection/>
    </xf>
    <xf numFmtId="0" fontId="3" fillId="2" borderId="7" xfId="0" applyFont="1" applyFill="1" applyBorder="1" applyAlignment="1" applyProtection="1">
      <alignment horizontal="left"/>
      <protection/>
    </xf>
    <xf numFmtId="3" fontId="0" fillId="0" borderId="5" xfId="0" applyNumberFormat="1" applyFont="1" applyBorder="1" applyAlignment="1">
      <alignment wrapText="1"/>
    </xf>
    <xf numFmtId="3" fontId="0" fillId="0" borderId="6" xfId="0" applyNumberFormat="1" applyFont="1" applyBorder="1" applyAlignment="1" applyProtection="1">
      <alignment wrapText="1"/>
      <protection/>
    </xf>
    <xf numFmtId="3" fontId="0" fillId="0" borderId="7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0" fontId="3" fillId="5" borderId="2" xfId="0" applyFont="1" applyFill="1" applyBorder="1" applyAlignment="1">
      <alignment/>
    </xf>
    <xf numFmtId="3" fontId="3" fillId="5" borderId="8" xfId="0" applyNumberFormat="1" applyFont="1" applyFill="1" applyBorder="1" applyAlignment="1">
      <alignment/>
    </xf>
    <xf numFmtId="3" fontId="3" fillId="2" borderId="5" xfId="0" applyNumberFormat="1" applyFont="1" applyFill="1" applyBorder="1" applyAlignment="1" applyProtection="1">
      <alignment horizontal="right"/>
      <protection/>
    </xf>
    <xf numFmtId="3" fontId="3" fillId="2" borderId="5" xfId="0" applyNumberFormat="1" applyFont="1" applyFill="1" applyBorder="1" applyAlignment="1" applyProtection="1">
      <alignment wrapText="1"/>
      <protection/>
    </xf>
    <xf numFmtId="3" fontId="8" fillId="3" borderId="8" xfId="0" applyNumberFormat="1" applyFont="1" applyFill="1" applyBorder="1" applyAlignment="1" applyProtection="1">
      <alignment wrapText="1"/>
      <protection/>
    </xf>
    <xf numFmtId="3" fontId="8" fillId="3" borderId="8" xfId="0" applyNumberFormat="1" applyFont="1" applyFill="1" applyBorder="1" applyAlignment="1" applyProtection="1">
      <alignment horizontal="right"/>
      <protection/>
    </xf>
    <xf numFmtId="3" fontId="8" fillId="3" borderId="5" xfId="0" applyNumberFormat="1" applyFont="1" applyFill="1" applyBorder="1" applyAlignment="1" applyProtection="1">
      <alignment wrapText="1"/>
      <protection/>
    </xf>
    <xf numFmtId="3" fontId="8" fillId="3" borderId="7" xfId="0" applyNumberFormat="1" applyFont="1" applyFill="1" applyBorder="1" applyAlignment="1" applyProtection="1">
      <alignment wrapText="1"/>
      <protection/>
    </xf>
    <xf numFmtId="0" fontId="8" fillId="3" borderId="7" xfId="0" applyFont="1" applyFill="1" applyBorder="1" applyAlignment="1" applyProtection="1">
      <alignment wrapText="1"/>
      <protection/>
    </xf>
    <xf numFmtId="3" fontId="3" fillId="2" borderId="7" xfId="0" applyNumberFormat="1" applyFont="1" applyFill="1" applyBorder="1" applyAlignment="1" applyProtection="1">
      <alignment wrapText="1"/>
      <protection/>
    </xf>
    <xf numFmtId="3" fontId="8" fillId="3" borderId="2" xfId="0" applyNumberFormat="1" applyFont="1" applyFill="1" applyBorder="1" applyAlignment="1" applyProtection="1">
      <alignment wrapText="1"/>
      <protection/>
    </xf>
    <xf numFmtId="3" fontId="3" fillId="2" borderId="7" xfId="0" applyNumberFormat="1" applyFont="1" applyFill="1" applyBorder="1" applyAlignment="1" applyProtection="1">
      <alignment wrapText="1"/>
      <protection/>
    </xf>
    <xf numFmtId="3" fontId="3" fillId="2" borderId="5" xfId="0" applyNumberFormat="1" applyFont="1" applyFill="1" applyBorder="1" applyAlignment="1" applyProtection="1">
      <alignment wrapText="1"/>
      <protection/>
    </xf>
    <xf numFmtId="3" fontId="3" fillId="2" borderId="18" xfId="0" applyNumberFormat="1" applyFont="1" applyFill="1" applyBorder="1" applyAlignment="1" applyProtection="1">
      <alignment/>
      <protection/>
    </xf>
    <xf numFmtId="3" fontId="3" fillId="2" borderId="19" xfId="0" applyNumberFormat="1" applyFont="1" applyFill="1" applyBorder="1" applyAlignment="1" applyProtection="1">
      <alignment/>
      <protection/>
    </xf>
    <xf numFmtId="3" fontId="3" fillId="2" borderId="5" xfId="0" applyNumberFormat="1" applyFont="1" applyFill="1" applyBorder="1" applyAlignment="1">
      <alignment/>
    </xf>
    <xf numFmtId="3" fontId="3" fillId="2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43" fontId="0" fillId="0" borderId="0" xfId="20" applyFont="1" applyAlignment="1">
      <alignment horizontal="center" vertical="center"/>
    </xf>
    <xf numFmtId="3" fontId="0" fillId="0" borderId="9" xfId="0" applyNumberFormat="1" applyFont="1" applyBorder="1" applyAlignment="1" applyProtection="1">
      <alignment wrapText="1"/>
      <protection/>
    </xf>
    <xf numFmtId="170" fontId="0" fillId="0" borderId="5" xfId="20" applyNumberFormat="1" applyBorder="1" applyAlignment="1">
      <alignment/>
    </xf>
    <xf numFmtId="170" fontId="0" fillId="0" borderId="12" xfId="20" applyNumberFormat="1" applyBorder="1" applyAlignment="1">
      <alignment/>
    </xf>
    <xf numFmtId="170" fontId="0" fillId="0" borderId="5" xfId="20" applyNumberFormat="1" applyBorder="1" applyAlignment="1">
      <alignment horizontal="right"/>
    </xf>
    <xf numFmtId="170" fontId="0" fillId="0" borderId="12" xfId="20" applyNumberFormat="1" applyBorder="1" applyAlignment="1">
      <alignment horizontal="right"/>
    </xf>
    <xf numFmtId="3" fontId="3" fillId="2" borderId="20" xfId="0" applyNumberFormat="1" applyFont="1" applyFill="1" applyBorder="1" applyAlignment="1" applyProtection="1">
      <alignment/>
      <protection/>
    </xf>
    <xf numFmtId="3" fontId="3" fillId="2" borderId="21" xfId="0" applyNumberFormat="1" applyFont="1" applyFill="1" applyBorder="1" applyAlignment="1" applyProtection="1">
      <alignment/>
      <protection/>
    </xf>
    <xf numFmtId="3" fontId="3" fillId="2" borderId="15" xfId="0" applyNumberFormat="1" applyFont="1" applyFill="1" applyBorder="1" applyAlignment="1" applyProtection="1">
      <alignment/>
      <protection/>
    </xf>
    <xf numFmtId="3" fontId="0" fillId="4" borderId="21" xfId="0" applyNumberFormat="1" applyFont="1" applyFill="1" applyBorder="1" applyAlignment="1" applyProtection="1">
      <alignment/>
      <protection/>
    </xf>
    <xf numFmtId="3" fontId="0" fillId="0" borderId="21" xfId="0" applyNumberFormat="1" applyFont="1" applyBorder="1" applyAlignment="1" applyProtection="1">
      <alignment/>
      <protection/>
    </xf>
    <xf numFmtId="3" fontId="0" fillId="4" borderId="22" xfId="0" applyNumberFormat="1" applyFont="1" applyFill="1" applyBorder="1" applyAlignment="1" applyProtection="1">
      <alignment/>
      <protection/>
    </xf>
    <xf numFmtId="3" fontId="0" fillId="4" borderId="19" xfId="0" applyNumberFormat="1" applyFont="1" applyFill="1" applyBorder="1" applyAlignment="1" applyProtection="1">
      <alignment/>
      <protection/>
    </xf>
    <xf numFmtId="3" fontId="0" fillId="4" borderId="23" xfId="0" applyNumberFormat="1" applyFont="1" applyFill="1" applyBorder="1" applyAlignment="1" applyProtection="1">
      <alignment/>
      <protection/>
    </xf>
    <xf numFmtId="3" fontId="3" fillId="3" borderId="3" xfId="0" applyNumberFormat="1" applyFont="1" applyFill="1" applyBorder="1" applyAlignment="1" applyProtection="1">
      <alignment/>
      <protection/>
    </xf>
    <xf numFmtId="3" fontId="3" fillId="2" borderId="22" xfId="0" applyNumberFormat="1" applyFont="1" applyFill="1" applyBorder="1" applyAlignment="1" applyProtection="1">
      <alignment/>
      <protection/>
    </xf>
    <xf numFmtId="3" fontId="0" fillId="0" borderId="24" xfId="0" applyNumberFormat="1" applyFont="1" applyBorder="1" applyAlignment="1" applyProtection="1">
      <alignment/>
      <protection/>
    </xf>
    <xf numFmtId="170" fontId="0" fillId="0" borderId="6" xfId="20" applyNumberFormat="1" applyBorder="1" applyAlignment="1">
      <alignment/>
    </xf>
    <xf numFmtId="3" fontId="0" fillId="4" borderId="15" xfId="0" applyNumberFormat="1" applyFont="1" applyFill="1" applyBorder="1" applyAlignment="1" applyProtection="1">
      <alignment/>
      <protection/>
    </xf>
    <xf numFmtId="170" fontId="3" fillId="3" borderId="2" xfId="20" applyNumberFormat="1" applyFont="1" applyFill="1" applyBorder="1" applyAlignment="1">
      <alignment horizontal="right"/>
    </xf>
    <xf numFmtId="170" fontId="3" fillId="2" borderId="4" xfId="20" applyNumberFormat="1" applyFont="1" applyFill="1" applyBorder="1" applyAlignment="1">
      <alignment horizontal="right"/>
    </xf>
    <xf numFmtId="170" fontId="3" fillId="2" borderId="5" xfId="20" applyNumberFormat="1" applyFont="1" applyFill="1" applyBorder="1" applyAlignment="1">
      <alignment horizontal="right"/>
    </xf>
    <xf numFmtId="170" fontId="3" fillId="2" borderId="5" xfId="20" applyNumberFormat="1" applyFont="1" applyFill="1" applyBorder="1" applyAlignment="1">
      <alignment horizontal="center"/>
    </xf>
    <xf numFmtId="170" fontId="3" fillId="2" borderId="12" xfId="20" applyNumberFormat="1" applyFont="1" applyFill="1" applyBorder="1" applyAlignment="1">
      <alignment/>
    </xf>
    <xf numFmtId="170" fontId="3" fillId="2" borderId="5" xfId="20" applyNumberFormat="1" applyFont="1" applyFill="1" applyBorder="1" applyAlignment="1">
      <alignment/>
    </xf>
    <xf numFmtId="170" fontId="3" fillId="2" borderId="7" xfId="20" applyNumberFormat="1" applyFont="1" applyFill="1" applyBorder="1" applyAlignment="1">
      <alignment/>
    </xf>
    <xf numFmtId="170" fontId="0" fillId="0" borderId="0" xfId="20" applyNumberFormat="1" applyBorder="1" applyAlignment="1">
      <alignment/>
    </xf>
    <xf numFmtId="170" fontId="0" fillId="0" borderId="7" xfId="20" applyNumberFormat="1" applyBorder="1" applyAlignment="1">
      <alignment/>
    </xf>
    <xf numFmtId="170" fontId="0" fillId="3" borderId="2" xfId="20" applyNumberFormat="1" applyFont="1" applyFill="1" applyBorder="1" applyAlignment="1">
      <alignment/>
    </xf>
    <xf numFmtId="0" fontId="4" fillId="0" borderId="22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0" fillId="3" borderId="4" xfId="0" applyFont="1" applyFill="1" applyBorder="1" applyAlignment="1">
      <alignment wrapText="1"/>
    </xf>
    <xf numFmtId="3" fontId="3" fillId="2" borderId="2" xfId="0" applyNumberFormat="1" applyFont="1" applyFill="1" applyBorder="1" applyAlignment="1" applyProtection="1">
      <alignment wrapText="1"/>
      <protection/>
    </xf>
    <xf numFmtId="3" fontId="8" fillId="3" borderId="11" xfId="0" applyNumberFormat="1" applyFont="1" applyFill="1" applyBorder="1" applyAlignment="1">
      <alignment wrapText="1"/>
    </xf>
    <xf numFmtId="0" fontId="0" fillId="0" borderId="2" xfId="0" applyFont="1" applyBorder="1" applyAlignment="1">
      <alignment horizontal="center" vertical="center" wrapText="1"/>
    </xf>
    <xf numFmtId="3" fontId="0" fillId="4" borderId="11" xfId="0" applyNumberFormat="1" applyFont="1" applyFill="1" applyBorder="1" applyAlignment="1">
      <alignment wrapText="1"/>
    </xf>
    <xf numFmtId="3" fontId="8" fillId="4" borderId="5" xfId="0" applyNumberFormat="1" applyFont="1" applyFill="1" applyBorder="1" applyAlignment="1" applyProtection="1">
      <alignment/>
      <protection/>
    </xf>
    <xf numFmtId="3" fontId="8" fillId="2" borderId="12" xfId="0" applyNumberFormat="1" applyFont="1" applyFill="1" applyBorder="1" applyAlignment="1" applyProtection="1">
      <alignment/>
      <protection/>
    </xf>
    <xf numFmtId="170" fontId="0" fillId="0" borderId="9" xfId="20" applyNumberFormat="1" applyBorder="1" applyAlignment="1">
      <alignment/>
    </xf>
    <xf numFmtId="0" fontId="0" fillId="0" borderId="21" xfId="0" applyBorder="1" applyAlignment="1">
      <alignment/>
    </xf>
    <xf numFmtId="170" fontId="3" fillId="2" borderId="4" xfId="20" applyNumberFormat="1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3" fontId="0" fillId="4" borderId="12" xfId="0" applyNumberFormat="1" applyFont="1" applyFill="1" applyBorder="1" applyAlignment="1" applyProtection="1">
      <alignment horizontal="right" wrapText="1"/>
      <protection/>
    </xf>
    <xf numFmtId="3" fontId="3" fillId="2" borderId="5" xfId="0" applyNumberFormat="1" applyFont="1" applyFill="1" applyBorder="1" applyAlignment="1" applyProtection="1">
      <alignment horizontal="center"/>
      <protection/>
    </xf>
    <xf numFmtId="3" fontId="3" fillId="2" borderId="12" xfId="0" applyNumberFormat="1" applyFont="1" applyFill="1" applyBorder="1" applyAlignment="1" applyProtection="1">
      <alignment horizontal="center"/>
      <protection/>
    </xf>
    <xf numFmtId="3" fontId="0" fillId="4" borderId="6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>
      <alignment/>
    </xf>
    <xf numFmtId="0" fontId="0" fillId="4" borderId="0" xfId="0" applyFill="1" applyBorder="1" applyAlignment="1">
      <alignment/>
    </xf>
    <xf numFmtId="0" fontId="0" fillId="0" borderId="12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wrapText="1"/>
      <protection/>
    </xf>
    <xf numFmtId="3" fontId="0" fillId="0" borderId="12" xfId="0" applyNumberFormat="1" applyFont="1" applyBorder="1" applyAlignment="1" applyProtection="1">
      <alignment wrapText="1"/>
      <protection/>
    </xf>
    <xf numFmtId="3" fontId="0" fillId="0" borderId="12" xfId="0" applyNumberFormat="1" applyFont="1" applyFill="1" applyBorder="1" applyAlignment="1" applyProtection="1">
      <alignment/>
      <protection/>
    </xf>
    <xf numFmtId="3" fontId="0" fillId="0" borderId="7" xfId="0" applyNumberFormat="1" applyFont="1" applyBorder="1" applyAlignment="1" applyProtection="1">
      <alignment wrapText="1"/>
      <protection/>
    </xf>
    <xf numFmtId="0" fontId="0" fillId="0" borderId="12" xfId="0" applyFont="1" applyBorder="1" applyAlignment="1" applyProtection="1">
      <alignment wrapText="1"/>
      <protection/>
    </xf>
    <xf numFmtId="0" fontId="10" fillId="0" borderId="0" xfId="0" applyFont="1" applyAlignment="1">
      <alignment/>
    </xf>
    <xf numFmtId="0" fontId="4" fillId="2" borderId="0" xfId="0" applyFont="1" applyFill="1" applyBorder="1" applyAlignment="1">
      <alignment wrapText="1"/>
    </xf>
    <xf numFmtId="3" fontId="8" fillId="2" borderId="12" xfId="0" applyNumberFormat="1" applyFont="1" applyFill="1" applyBorder="1" applyAlignment="1">
      <alignment wrapText="1"/>
    </xf>
    <xf numFmtId="3" fontId="8" fillId="2" borderId="12" xfId="0" applyNumberFormat="1" applyFont="1" applyFill="1" applyBorder="1" applyAlignment="1">
      <alignment/>
    </xf>
    <xf numFmtId="3" fontId="8" fillId="2" borderId="12" xfId="0" applyNumberFormat="1" applyFont="1" applyFill="1" applyBorder="1" applyAlignment="1" applyProtection="1">
      <alignment/>
      <protection/>
    </xf>
    <xf numFmtId="0" fontId="4" fillId="4" borderId="13" xfId="0" applyFont="1" applyFill="1" applyBorder="1" applyAlignment="1">
      <alignment wrapText="1"/>
    </xf>
    <xf numFmtId="0" fontId="0" fillId="4" borderId="13" xfId="0" applyFill="1" applyBorder="1" applyAlignment="1">
      <alignment/>
    </xf>
    <xf numFmtId="0" fontId="3" fillId="4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0" fontId="4" fillId="0" borderId="26" xfId="0" applyFont="1" applyBorder="1" applyAlignment="1">
      <alignment wrapText="1"/>
    </xf>
    <xf numFmtId="3" fontId="0" fillId="2" borderId="12" xfId="0" applyNumberFormat="1" applyFont="1" applyFill="1" applyBorder="1" applyAlignment="1">
      <alignment/>
    </xf>
    <xf numFmtId="3" fontId="0" fillId="2" borderId="12" xfId="0" applyNumberFormat="1" applyFont="1" applyFill="1" applyBorder="1" applyAlignment="1" applyProtection="1">
      <alignment/>
      <protection/>
    </xf>
    <xf numFmtId="0" fontId="0" fillId="0" borderId="26" xfId="0" applyFont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3" fontId="0" fillId="4" borderId="27" xfId="0" applyNumberFormat="1" applyFont="1" applyFill="1" applyBorder="1" applyAlignment="1">
      <alignment/>
    </xf>
    <xf numFmtId="3" fontId="0" fillId="2" borderId="28" xfId="0" applyNumberFormat="1" applyFont="1" applyFill="1" applyBorder="1" applyAlignment="1">
      <alignment/>
    </xf>
    <xf numFmtId="3" fontId="0" fillId="4" borderId="27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10" xfId="0" applyFont="1" applyBorder="1" applyAlignment="1">
      <alignment/>
    </xf>
    <xf numFmtId="0" fontId="0" fillId="2" borderId="5" xfId="0" applyFont="1" applyFill="1" applyBorder="1" applyAlignment="1" applyProtection="1">
      <alignment horizontal="left"/>
      <protection/>
    </xf>
    <xf numFmtId="0" fontId="4" fillId="2" borderId="5" xfId="0" applyFont="1" applyFill="1" applyBorder="1" applyAlignment="1" applyProtection="1">
      <alignment wrapText="1"/>
      <protection/>
    </xf>
    <xf numFmtId="3" fontId="0" fillId="2" borderId="5" xfId="0" applyNumberFormat="1" applyFont="1" applyFill="1" applyBorder="1" applyAlignment="1" applyProtection="1">
      <alignment wrapText="1"/>
      <protection/>
    </xf>
    <xf numFmtId="3" fontId="0" fillId="2" borderId="5" xfId="0" applyNumberFormat="1" applyFont="1" applyFill="1" applyBorder="1" applyAlignment="1" applyProtection="1">
      <alignment/>
      <protection/>
    </xf>
    <xf numFmtId="3" fontId="0" fillId="2" borderId="5" xfId="0" applyNumberFormat="1" applyFont="1" applyFill="1" applyBorder="1" applyAlignment="1" applyProtection="1">
      <alignment/>
      <protection/>
    </xf>
    <xf numFmtId="3" fontId="0" fillId="2" borderId="12" xfId="0" applyNumberFormat="1" applyFont="1" applyFill="1" applyBorder="1" applyAlignment="1" applyProtection="1">
      <alignment/>
      <protection/>
    </xf>
    <xf numFmtId="3" fontId="8" fillId="2" borderId="5" xfId="0" applyNumberFormat="1" applyFont="1" applyFill="1" applyBorder="1" applyAlignment="1" applyProtection="1">
      <alignment/>
      <protection/>
    </xf>
    <xf numFmtId="0" fontId="0" fillId="2" borderId="9" xfId="0" applyFont="1" applyFill="1" applyBorder="1" applyAlignment="1" applyProtection="1">
      <alignment horizontal="left"/>
      <protection/>
    </xf>
    <xf numFmtId="0" fontId="4" fillId="2" borderId="9" xfId="0" applyFont="1" applyFill="1" applyBorder="1" applyAlignment="1" applyProtection="1">
      <alignment wrapText="1"/>
      <protection/>
    </xf>
    <xf numFmtId="3" fontId="0" fillId="2" borderId="9" xfId="0" applyNumberFormat="1" applyFont="1" applyFill="1" applyBorder="1" applyAlignment="1" applyProtection="1">
      <alignment wrapText="1"/>
      <protection/>
    </xf>
    <xf numFmtId="3" fontId="0" fillId="2" borderId="9" xfId="0" applyNumberFormat="1" applyFont="1" applyFill="1" applyBorder="1" applyAlignment="1" applyProtection="1">
      <alignment/>
      <protection/>
    </xf>
    <xf numFmtId="0" fontId="0" fillId="2" borderId="7" xfId="0" applyFont="1" applyFill="1" applyBorder="1" applyAlignment="1" applyProtection="1">
      <alignment horizontal="left"/>
      <protection/>
    </xf>
    <xf numFmtId="0" fontId="4" fillId="2" borderId="22" xfId="0" applyFont="1" applyFill="1" applyBorder="1" applyAlignment="1" applyProtection="1">
      <alignment wrapText="1"/>
      <protection/>
    </xf>
    <xf numFmtId="3" fontId="0" fillId="2" borderId="8" xfId="0" applyNumberFormat="1" applyFont="1" applyFill="1" applyBorder="1" applyAlignment="1" applyProtection="1">
      <alignment wrapText="1"/>
      <protection/>
    </xf>
    <xf numFmtId="3" fontId="0" fillId="2" borderId="7" xfId="0" applyNumberFormat="1" applyFont="1" applyFill="1" applyBorder="1" applyAlignment="1" applyProtection="1">
      <alignment/>
      <protection/>
    </xf>
    <xf numFmtId="0" fontId="4" fillId="2" borderId="21" xfId="0" applyFont="1" applyFill="1" applyBorder="1" applyAlignment="1" applyProtection="1">
      <alignment wrapText="1"/>
      <protection/>
    </xf>
    <xf numFmtId="0" fontId="0" fillId="2" borderId="6" xfId="0" applyFont="1" applyFill="1" applyBorder="1" applyAlignment="1" applyProtection="1">
      <alignment horizontal="left"/>
      <protection/>
    </xf>
    <xf numFmtId="0" fontId="4" fillId="2" borderId="24" xfId="0" applyFont="1" applyFill="1" applyBorder="1" applyAlignment="1" applyProtection="1">
      <alignment wrapText="1"/>
      <protection/>
    </xf>
    <xf numFmtId="3" fontId="0" fillId="2" borderId="6" xfId="0" applyNumberFormat="1" applyFont="1" applyFill="1" applyBorder="1" applyAlignment="1" applyProtection="1">
      <alignment wrapText="1"/>
      <protection/>
    </xf>
    <xf numFmtId="0" fontId="0" fillId="2" borderId="6" xfId="0" applyFont="1" applyFill="1" applyBorder="1" applyAlignment="1" applyProtection="1">
      <alignment wrapText="1"/>
      <protection/>
    </xf>
    <xf numFmtId="3" fontId="0" fillId="2" borderId="6" xfId="0" applyNumberFormat="1" applyFont="1" applyFill="1" applyBorder="1" applyAlignment="1" applyProtection="1">
      <alignment/>
      <protection/>
    </xf>
    <xf numFmtId="3" fontId="0" fillId="2" borderId="11" xfId="0" applyNumberFormat="1" applyFont="1" applyFill="1" applyBorder="1" applyAlignment="1" applyProtection="1">
      <alignment/>
      <protection/>
    </xf>
    <xf numFmtId="0" fontId="0" fillId="2" borderId="8" xfId="0" applyFont="1" applyFill="1" applyBorder="1" applyAlignment="1">
      <alignment/>
    </xf>
    <xf numFmtId="0" fontId="4" fillId="2" borderId="29" xfId="0" applyFont="1" applyFill="1" applyBorder="1" applyAlignment="1">
      <alignment wrapText="1"/>
    </xf>
    <xf numFmtId="3" fontId="0" fillId="2" borderId="8" xfId="0" applyNumberFormat="1" applyFont="1" applyFill="1" applyBorder="1" applyAlignment="1">
      <alignment wrapText="1"/>
    </xf>
    <xf numFmtId="3" fontId="0" fillId="2" borderId="30" xfId="0" applyNumberFormat="1" applyFont="1" applyFill="1" applyBorder="1" applyAlignment="1">
      <alignment/>
    </xf>
    <xf numFmtId="3" fontId="0" fillId="2" borderId="8" xfId="0" applyNumberFormat="1" applyFont="1" applyFill="1" applyBorder="1" applyAlignment="1" applyProtection="1">
      <alignment/>
      <protection/>
    </xf>
    <xf numFmtId="0" fontId="0" fillId="2" borderId="13" xfId="0" applyFill="1" applyBorder="1" applyAlignment="1">
      <alignment/>
    </xf>
    <xf numFmtId="0" fontId="4" fillId="2" borderId="13" xfId="0" applyFont="1" applyFill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0" fillId="2" borderId="11" xfId="0" applyFont="1" applyFill="1" applyBorder="1" applyAlignment="1">
      <alignment/>
    </xf>
    <xf numFmtId="0" fontId="0" fillId="2" borderId="27" xfId="0" applyFont="1" applyFill="1" applyBorder="1" applyAlignment="1">
      <alignment/>
    </xf>
    <xf numFmtId="0" fontId="4" fillId="2" borderId="25" xfId="0" applyFont="1" applyFill="1" applyBorder="1" applyAlignment="1" applyProtection="1">
      <alignment wrapText="1"/>
      <protection/>
    </xf>
    <xf numFmtId="0" fontId="0" fillId="4" borderId="9" xfId="0" applyFont="1" applyFill="1" applyBorder="1" applyAlignment="1" applyProtection="1">
      <alignment horizontal="left"/>
      <protection/>
    </xf>
    <xf numFmtId="0" fontId="4" fillId="4" borderId="25" xfId="0" applyFont="1" applyFill="1" applyBorder="1" applyAlignment="1" applyProtection="1">
      <alignment wrapText="1"/>
      <protection/>
    </xf>
    <xf numFmtId="3" fontId="0" fillId="4" borderId="9" xfId="0" applyNumberFormat="1" applyFont="1" applyFill="1" applyBorder="1" applyAlignment="1" applyProtection="1">
      <alignment wrapText="1"/>
      <protection/>
    </xf>
    <xf numFmtId="0" fontId="0" fillId="2" borderId="9" xfId="0" applyFont="1" applyFill="1" applyBorder="1" applyAlignment="1" applyProtection="1">
      <alignment wrapText="1"/>
      <protection/>
    </xf>
    <xf numFmtId="3" fontId="3" fillId="2" borderId="12" xfId="0" applyNumberFormat="1" applyFont="1" applyFill="1" applyBorder="1" applyAlignment="1">
      <alignment wrapText="1"/>
    </xf>
    <xf numFmtId="3" fontId="0" fillId="2" borderId="27" xfId="0" applyNumberFormat="1" applyFont="1" applyFill="1" applyBorder="1" applyAlignment="1">
      <alignment/>
    </xf>
    <xf numFmtId="3" fontId="3" fillId="2" borderId="28" xfId="0" applyNumberFormat="1" applyFont="1" applyFill="1" applyBorder="1" applyAlignment="1">
      <alignment/>
    </xf>
    <xf numFmtId="0" fontId="0" fillId="2" borderId="8" xfId="0" applyFont="1" applyFill="1" applyBorder="1" applyAlignment="1">
      <alignment wrapText="1"/>
    </xf>
    <xf numFmtId="0" fontId="0" fillId="4" borderId="11" xfId="0" applyFont="1" applyFill="1" applyBorder="1" applyAlignment="1">
      <alignment wrapText="1"/>
    </xf>
    <xf numFmtId="0" fontId="0" fillId="2" borderId="12" xfId="0" applyFont="1" applyFill="1" applyBorder="1" applyAlignment="1">
      <alignment wrapText="1"/>
    </xf>
    <xf numFmtId="3" fontId="8" fillId="4" borderId="2" xfId="0" applyNumberFormat="1" applyFont="1" applyFill="1" applyBorder="1" applyAlignment="1" applyProtection="1">
      <alignment/>
      <protection/>
    </xf>
    <xf numFmtId="0" fontId="0" fillId="4" borderId="15" xfId="0" applyFill="1" applyBorder="1" applyAlignment="1">
      <alignment/>
    </xf>
    <xf numFmtId="0" fontId="0" fillId="0" borderId="15" xfId="0" applyBorder="1" applyAlignment="1">
      <alignment/>
    </xf>
    <xf numFmtId="3" fontId="8" fillId="2" borderId="4" xfId="0" applyNumberFormat="1" applyFont="1" applyFill="1" applyBorder="1" applyAlignment="1" applyProtection="1">
      <alignment/>
      <protection/>
    </xf>
    <xf numFmtId="3" fontId="0" fillId="4" borderId="6" xfId="0" applyNumberFormat="1" applyFont="1" applyFill="1" applyBorder="1" applyAlignment="1" applyProtection="1">
      <alignment/>
      <protection/>
    </xf>
    <xf numFmtId="3" fontId="8" fillId="4" borderId="6" xfId="0" applyNumberFormat="1" applyFont="1" applyFill="1" applyBorder="1" applyAlignment="1" applyProtection="1">
      <alignment/>
      <protection/>
    </xf>
    <xf numFmtId="3" fontId="8" fillId="2" borderId="8" xfId="0" applyNumberFormat="1" applyFont="1" applyFill="1" applyBorder="1" applyAlignment="1" applyProtection="1">
      <alignment/>
      <protection/>
    </xf>
    <xf numFmtId="3" fontId="8" fillId="4" borderId="9" xfId="0" applyNumberFormat="1" applyFont="1" applyFill="1" applyBorder="1" applyAlignment="1" applyProtection="1">
      <alignment/>
      <protection/>
    </xf>
    <xf numFmtId="3" fontId="8" fillId="2" borderId="9" xfId="0" applyNumberFormat="1" applyFont="1" applyFill="1" applyBorder="1" applyAlignment="1" applyProtection="1">
      <alignment/>
      <protection/>
    </xf>
    <xf numFmtId="3" fontId="8" fillId="2" borderId="7" xfId="0" applyNumberFormat="1" applyFont="1" applyFill="1" applyBorder="1" applyAlignment="1" applyProtection="1">
      <alignment/>
      <protection/>
    </xf>
    <xf numFmtId="3" fontId="3" fillId="5" borderId="4" xfId="0" applyNumberFormat="1" applyFont="1" applyFill="1" applyBorder="1" applyAlignment="1">
      <alignment/>
    </xf>
    <xf numFmtId="3" fontId="3" fillId="5" borderId="11" xfId="0" applyNumberFormat="1" applyFont="1" applyFill="1" applyBorder="1" applyAlignment="1">
      <alignment/>
    </xf>
    <xf numFmtId="3" fontId="0" fillId="4" borderId="31" xfId="0" applyNumberFormat="1" applyFont="1" applyFill="1" applyBorder="1" applyAlignment="1">
      <alignment/>
    </xf>
    <xf numFmtId="3" fontId="0" fillId="4" borderId="32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3" fontId="0" fillId="4" borderId="13" xfId="0" applyNumberFormat="1" applyFont="1" applyFill="1" applyBorder="1" applyAlignment="1">
      <alignment/>
    </xf>
    <xf numFmtId="3" fontId="0" fillId="4" borderId="28" xfId="0" applyNumberFormat="1" applyFont="1" applyFill="1" applyBorder="1" applyAlignment="1">
      <alignment/>
    </xf>
    <xf numFmtId="3" fontId="0" fillId="4" borderId="7" xfId="0" applyNumberFormat="1" applyFont="1" applyFill="1" applyBorder="1" applyAlignment="1" applyProtection="1">
      <alignment/>
      <protection/>
    </xf>
    <xf numFmtId="3" fontId="8" fillId="4" borderId="0" xfId="0" applyNumberFormat="1" applyFont="1" applyFill="1" applyBorder="1" applyAlignment="1" applyProtection="1">
      <alignment/>
      <protection/>
    </xf>
    <xf numFmtId="3" fontId="0" fillId="4" borderId="4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/>
    </xf>
    <xf numFmtId="3" fontId="3" fillId="2" borderId="8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wrapText="1"/>
    </xf>
    <xf numFmtId="0" fontId="3" fillId="2" borderId="12" xfId="0" applyFont="1" applyFill="1" applyBorder="1" applyAlignment="1" applyProtection="1">
      <alignment horizontal="left" wrapText="1"/>
      <protection/>
    </xf>
    <xf numFmtId="0" fontId="3" fillId="2" borderId="12" xfId="0" applyFont="1" applyFill="1" applyBorder="1" applyAlignment="1" applyProtection="1">
      <alignment wrapText="1"/>
      <protection/>
    </xf>
    <xf numFmtId="0" fontId="3" fillId="2" borderId="5" xfId="0" applyFont="1" applyFill="1" applyBorder="1" applyAlignment="1" applyProtection="1">
      <alignment horizontal="left" wrapText="1"/>
      <protection/>
    </xf>
    <xf numFmtId="0" fontId="3" fillId="2" borderId="5" xfId="0" applyFont="1" applyFill="1" applyBorder="1" applyAlignment="1" applyProtection="1">
      <alignment wrapText="1"/>
      <protection/>
    </xf>
    <xf numFmtId="0" fontId="3" fillId="2" borderId="9" xfId="0" applyFont="1" applyFill="1" applyBorder="1" applyAlignment="1" applyProtection="1">
      <alignment horizontal="left" wrapText="1"/>
      <protection/>
    </xf>
    <xf numFmtId="0" fontId="3" fillId="2" borderId="9" xfId="0" applyFont="1" applyFill="1" applyBorder="1" applyAlignment="1" applyProtection="1">
      <alignment wrapText="1"/>
      <protection/>
    </xf>
    <xf numFmtId="3" fontId="3" fillId="2" borderId="9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5" fillId="2" borderId="0" xfId="0" applyFont="1" applyFill="1" applyAlignment="1">
      <alignment/>
    </xf>
    <xf numFmtId="0" fontId="5" fillId="2" borderId="2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/>
    </xf>
    <xf numFmtId="3" fontId="0" fillId="4" borderId="2" xfId="0" applyNumberFormat="1" applyFont="1" applyFill="1" applyBorder="1" applyAlignment="1">
      <alignment horizontal="right" wrapText="1"/>
    </xf>
    <xf numFmtId="3" fontId="0" fillId="4" borderId="2" xfId="0" applyNumberFormat="1" applyFont="1" applyFill="1" applyBorder="1" applyAlignment="1">
      <alignment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22">
      <selection activeCell="W30" sqref="W30"/>
    </sheetView>
  </sheetViews>
  <sheetFormatPr defaultColWidth="9.140625" defaultRowHeight="12.75"/>
  <cols>
    <col min="1" max="1" width="5.140625" style="1" customWidth="1"/>
    <col min="2" max="2" width="38.421875" style="20" customWidth="1"/>
    <col min="3" max="3" width="11.140625" style="5" hidden="1" customWidth="1"/>
    <col min="4" max="10" width="9.140625" style="0" hidden="1" customWidth="1"/>
    <col min="11" max="11" width="8.28125" style="0" hidden="1" customWidth="1"/>
    <col min="12" max="12" width="9.140625" style="0" hidden="1" customWidth="1"/>
    <col min="13" max="14" width="10.00390625" style="0" customWidth="1"/>
    <col min="15" max="15" width="10.28125" style="0" customWidth="1"/>
    <col min="16" max="16" width="10.140625" style="0" customWidth="1"/>
    <col min="17" max="18" width="8.140625" style="0" customWidth="1"/>
    <col min="21" max="21" width="9.7109375" style="0" bestFit="1" customWidth="1"/>
  </cols>
  <sheetData>
    <row r="1" spans="1:18" ht="12.75">
      <c r="A1" s="477"/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1"/>
    </row>
    <row r="2" spans="1:18" ht="12.75">
      <c r="A2" s="478" t="s">
        <v>288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21"/>
    </row>
    <row r="3" spans="1:18" ht="12.75">
      <c r="A3" s="478" t="s">
        <v>291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21"/>
    </row>
    <row r="4" spans="1:18" ht="12.75">
      <c r="A4" s="478" t="s">
        <v>292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21"/>
    </row>
    <row r="5" spans="1:18" ht="12.75">
      <c r="A5" s="480" t="s">
        <v>289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0"/>
      <c r="R5" s="40"/>
    </row>
    <row r="6" spans="2:14" ht="12.75">
      <c r="B6" s="20" t="s">
        <v>290</v>
      </c>
      <c r="M6" s="466"/>
      <c r="N6" s="466"/>
    </row>
    <row r="7" spans="2:18" ht="12.75">
      <c r="B7" s="19"/>
      <c r="C7" s="5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.75" customHeight="1">
      <c r="A8" s="479" t="s">
        <v>235</v>
      </c>
      <c r="B8" s="479"/>
      <c r="C8" s="479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286"/>
    </row>
    <row r="9" spans="1:18" ht="15.75" customHeight="1">
      <c r="A9" s="479" t="s">
        <v>234</v>
      </c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286"/>
    </row>
    <row r="10" spans="1:18" ht="15.75" customHeight="1">
      <c r="A10" s="479"/>
      <c r="B10" s="479"/>
      <c r="C10" s="479"/>
      <c r="D10" s="479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286"/>
    </row>
    <row r="11" spans="1:3" ht="15" customHeight="1">
      <c r="A11" s="476"/>
      <c r="B11" s="476"/>
      <c r="C11" s="46"/>
    </row>
    <row r="12" spans="1:3" ht="15" customHeight="1">
      <c r="A12" s="476"/>
      <c r="B12" s="476"/>
      <c r="C12" s="46"/>
    </row>
    <row r="13" spans="1:2" ht="15" customHeight="1">
      <c r="A13" s="2"/>
      <c r="B13" s="17"/>
    </row>
    <row r="16" spans="1:21" ht="12.75">
      <c r="A16" s="3" t="s">
        <v>1</v>
      </c>
      <c r="B16" s="18" t="s">
        <v>107</v>
      </c>
      <c r="U16" s="5"/>
    </row>
    <row r="17" ht="12.75">
      <c r="C17" s="6"/>
    </row>
    <row r="18" spans="2:3" ht="12.75">
      <c r="B18" s="19" t="s">
        <v>0</v>
      </c>
      <c r="C18" s="6"/>
    </row>
    <row r="19" ht="12.75">
      <c r="C19" s="6"/>
    </row>
    <row r="20" spans="2:3" ht="12.75">
      <c r="B20" s="20" t="s">
        <v>236</v>
      </c>
      <c r="C20" s="6"/>
    </row>
    <row r="21" spans="2:3" ht="12.75">
      <c r="B21" s="20" t="s">
        <v>237</v>
      </c>
      <c r="C21" s="6"/>
    </row>
    <row r="22" spans="1:3" ht="12.75">
      <c r="A22" s="3" t="s">
        <v>2</v>
      </c>
      <c r="B22" s="18" t="s">
        <v>108</v>
      </c>
      <c r="C22" s="6"/>
    </row>
    <row r="23" spans="3:18" ht="12.75">
      <c r="C23" s="6" t="s">
        <v>5</v>
      </c>
      <c r="Q23" s="54" t="s">
        <v>246</v>
      </c>
      <c r="R23" s="54" t="s">
        <v>245</v>
      </c>
    </row>
    <row r="24" spans="2:18" ht="37.5" customHeight="1">
      <c r="B24" s="95"/>
      <c r="C24" s="96">
        <v>2005</v>
      </c>
      <c r="D24" s="88"/>
      <c r="E24" s="88"/>
      <c r="F24" s="88"/>
      <c r="G24" s="88"/>
      <c r="H24" s="88"/>
      <c r="I24" s="88"/>
      <c r="J24" s="88"/>
      <c r="K24" s="88"/>
      <c r="L24" s="88"/>
      <c r="M24" s="87" t="s">
        <v>241</v>
      </c>
      <c r="N24" s="87" t="s">
        <v>231</v>
      </c>
      <c r="O24" s="87" t="s">
        <v>239</v>
      </c>
      <c r="P24" s="87" t="s">
        <v>251</v>
      </c>
      <c r="Q24" s="87" t="s">
        <v>249</v>
      </c>
      <c r="R24" s="87" t="s">
        <v>250</v>
      </c>
    </row>
    <row r="25" spans="2:18" ht="12.75">
      <c r="B25" s="97" t="s">
        <v>109</v>
      </c>
      <c r="C25" s="98">
        <v>5730900</v>
      </c>
      <c r="D25" s="99"/>
      <c r="E25" s="99"/>
      <c r="F25" s="99"/>
      <c r="G25" s="99"/>
      <c r="H25" s="99"/>
      <c r="I25" s="99"/>
      <c r="J25" s="99"/>
      <c r="K25" s="99"/>
      <c r="L25" s="99"/>
      <c r="M25" s="304">
        <v>7054235</v>
      </c>
      <c r="N25" s="100">
        <v>5866000</v>
      </c>
      <c r="O25" s="100">
        <v>5866000</v>
      </c>
      <c r="P25" s="100">
        <v>6259720</v>
      </c>
      <c r="Q25" s="100">
        <f aca="true" t="shared" si="0" ref="Q25:Q31">P25/O25*100</f>
        <v>106.71189907944085</v>
      </c>
      <c r="R25" s="100">
        <f>P25/M25*100</f>
        <v>88.73704944618375</v>
      </c>
    </row>
    <row r="26" spans="2:18" ht="12.75">
      <c r="B26" s="101" t="s">
        <v>110</v>
      </c>
      <c r="C26" s="102">
        <v>20000</v>
      </c>
      <c r="D26" s="103"/>
      <c r="E26" s="103"/>
      <c r="F26" s="103"/>
      <c r="G26" s="103"/>
      <c r="H26" s="103"/>
      <c r="I26" s="103"/>
      <c r="J26" s="103"/>
      <c r="K26" s="103"/>
      <c r="L26" s="103"/>
      <c r="M26" s="305">
        <v>282221</v>
      </c>
      <c r="N26" s="104">
        <v>154000</v>
      </c>
      <c r="O26" s="104">
        <v>154000</v>
      </c>
      <c r="P26" s="100">
        <v>254957</v>
      </c>
      <c r="Q26" s="100">
        <f t="shared" si="0"/>
        <v>165.5564935064935</v>
      </c>
      <c r="R26" s="100">
        <f>P26/M26*100</f>
        <v>90.33948572218226</v>
      </c>
    </row>
    <row r="27" spans="2:18" ht="12.75">
      <c r="B27" s="101" t="s">
        <v>111</v>
      </c>
      <c r="C27" s="102">
        <v>4514400</v>
      </c>
      <c r="D27" s="103"/>
      <c r="E27" s="103"/>
      <c r="F27" s="103"/>
      <c r="G27" s="103"/>
      <c r="H27" s="103"/>
      <c r="I27" s="103"/>
      <c r="J27" s="103"/>
      <c r="K27" s="103"/>
      <c r="L27" s="103"/>
      <c r="M27" s="305">
        <v>8676864</v>
      </c>
      <c r="N27" s="104">
        <v>9955600</v>
      </c>
      <c r="O27" s="104">
        <v>9955600</v>
      </c>
      <c r="P27" s="100">
        <v>8033304</v>
      </c>
      <c r="Q27" s="100">
        <f t="shared" si="0"/>
        <v>80.69130941379726</v>
      </c>
      <c r="R27" s="100">
        <f>P27/M27*100</f>
        <v>92.5830346078952</v>
      </c>
    </row>
    <row r="28" spans="2:18" ht="12.75">
      <c r="B28" s="101" t="s">
        <v>247</v>
      </c>
      <c r="C28" s="102"/>
      <c r="D28" s="103"/>
      <c r="E28" s="103"/>
      <c r="F28" s="103"/>
      <c r="G28" s="103"/>
      <c r="H28" s="103"/>
      <c r="I28" s="103"/>
      <c r="J28" s="103"/>
      <c r="K28" s="103"/>
      <c r="L28" s="103"/>
      <c r="M28" s="305">
        <v>13530</v>
      </c>
      <c r="N28" s="104">
        <v>2550</v>
      </c>
      <c r="O28" s="104">
        <v>2550</v>
      </c>
      <c r="P28" s="100">
        <v>2550</v>
      </c>
      <c r="Q28" s="100">
        <f t="shared" si="0"/>
        <v>100</v>
      </c>
      <c r="R28" s="100">
        <f>P28/M28*100</f>
        <v>18.8470066518847</v>
      </c>
    </row>
    <row r="29" spans="2:18" ht="12.75">
      <c r="B29" s="101" t="s">
        <v>112</v>
      </c>
      <c r="C29" s="102">
        <v>1739000</v>
      </c>
      <c r="D29" s="103"/>
      <c r="E29" s="103"/>
      <c r="F29" s="103"/>
      <c r="G29" s="103"/>
      <c r="H29" s="103"/>
      <c r="I29" s="103"/>
      <c r="J29" s="103"/>
      <c r="K29" s="103"/>
      <c r="L29" s="103"/>
      <c r="M29" s="305">
        <v>7411090</v>
      </c>
      <c r="N29" s="104">
        <v>4812000</v>
      </c>
      <c r="O29" s="104">
        <v>4812000</v>
      </c>
      <c r="P29" s="100">
        <v>2738697</v>
      </c>
      <c r="Q29" s="100">
        <f t="shared" si="0"/>
        <v>56.913902743142145</v>
      </c>
      <c r="R29" s="100">
        <f>P29/M29*100</f>
        <v>36.95403780010768</v>
      </c>
    </row>
    <row r="30" spans="2:18" ht="12.75">
      <c r="B30" s="185" t="s">
        <v>248</v>
      </c>
      <c r="C30" s="174"/>
      <c r="D30" s="175"/>
      <c r="E30" s="175"/>
      <c r="F30" s="175"/>
      <c r="G30" s="175"/>
      <c r="H30" s="175"/>
      <c r="I30" s="175"/>
      <c r="J30" s="175"/>
      <c r="K30" s="175"/>
      <c r="L30" s="175"/>
      <c r="M30" s="306">
        <v>6842</v>
      </c>
      <c r="N30" s="213">
        <v>250</v>
      </c>
      <c r="O30" s="213">
        <v>250</v>
      </c>
      <c r="P30" s="213">
        <v>250</v>
      </c>
      <c r="Q30" s="213">
        <f t="shared" si="0"/>
        <v>100</v>
      </c>
      <c r="R30" s="213">
        <f>Q30/P30*100</f>
        <v>40</v>
      </c>
    </row>
    <row r="31" spans="1:18" s="11" customFormat="1" ht="12.75">
      <c r="A31" s="176"/>
      <c r="B31" s="105" t="s">
        <v>113</v>
      </c>
      <c r="C31" s="106" t="e">
        <f>C25+C26-C27-C29-#REF!</f>
        <v>#REF!</v>
      </c>
      <c r="D31" s="150"/>
      <c r="E31" s="150"/>
      <c r="F31" s="150"/>
      <c r="G31" s="150"/>
      <c r="H31" s="150"/>
      <c r="I31" s="150"/>
      <c r="J31" s="150"/>
      <c r="K31" s="150"/>
      <c r="L31" s="150"/>
      <c r="M31" s="151">
        <f>M25+M26-M27-M28-M29-M30</f>
        <v>-8771870</v>
      </c>
      <c r="N31" s="107">
        <f>N25+N26-N27-N28-N29-N30</f>
        <v>-8750400</v>
      </c>
      <c r="O31" s="107">
        <f>O25+O26-O27-O28-O29-O30</f>
        <v>-8750400</v>
      </c>
      <c r="P31" s="151">
        <f>P25+P26-P27-P28-P29-P30</f>
        <v>-4260124</v>
      </c>
      <c r="Q31" s="455">
        <f t="shared" si="0"/>
        <v>48.68490583287621</v>
      </c>
      <c r="R31" s="455">
        <f>P31/M31*100</f>
        <v>48.56574481837966</v>
      </c>
    </row>
    <row r="32" spans="1:18" s="11" customFormat="1" ht="12.75">
      <c r="A32" s="176"/>
      <c r="B32" s="170"/>
      <c r="C32" s="171"/>
      <c r="Q32" s="459"/>
      <c r="R32" s="459"/>
    </row>
    <row r="33" spans="1:20" s="11" customFormat="1" ht="12.75">
      <c r="A33" s="172" t="s">
        <v>4</v>
      </c>
      <c r="B33" s="173" t="s">
        <v>114</v>
      </c>
      <c r="C33" s="171"/>
      <c r="Q33" s="460"/>
      <c r="R33" s="460"/>
      <c r="T33" s="11" t="s">
        <v>34</v>
      </c>
    </row>
    <row r="34" spans="1:18" s="11" customFormat="1" ht="12.75">
      <c r="A34" s="176"/>
      <c r="B34" s="170"/>
      <c r="C34" s="171"/>
      <c r="Q34" s="461"/>
      <c r="R34" s="461"/>
    </row>
    <row r="35" spans="1:18" s="11" customFormat="1" ht="12.75">
      <c r="A35" s="176"/>
      <c r="B35" s="105" t="s">
        <v>115</v>
      </c>
      <c r="C35" s="189">
        <v>1200000</v>
      </c>
      <c r="D35" s="150"/>
      <c r="E35" s="150"/>
      <c r="F35" s="150"/>
      <c r="G35" s="150"/>
      <c r="H35" s="150"/>
      <c r="I35" s="150"/>
      <c r="J35" s="150"/>
      <c r="K35" s="150"/>
      <c r="L35" s="150"/>
      <c r="M35" s="151">
        <v>8407702</v>
      </c>
      <c r="N35" s="107">
        <v>5610400</v>
      </c>
      <c r="O35" s="107">
        <v>5610400</v>
      </c>
      <c r="P35" s="107">
        <v>933307</v>
      </c>
      <c r="Q35" s="456">
        <f>P35/O35*100</f>
        <v>16.63530229573649</v>
      </c>
      <c r="R35" s="456">
        <f>P35/M35*100</f>
        <v>11.1006194082521</v>
      </c>
    </row>
    <row r="36" spans="1:18" s="11" customFormat="1" ht="12.75">
      <c r="A36" s="176"/>
      <c r="B36" s="170"/>
      <c r="C36" s="171"/>
      <c r="Q36" s="458"/>
      <c r="R36" s="462"/>
    </row>
    <row r="37" spans="1:18" s="11" customFormat="1" ht="12.75">
      <c r="A37" s="172" t="s">
        <v>3</v>
      </c>
      <c r="B37" s="173" t="s">
        <v>116</v>
      </c>
      <c r="C37" s="171"/>
      <c r="Q37" s="457"/>
      <c r="R37" s="462"/>
    </row>
    <row r="38" spans="1:18" s="11" customFormat="1" ht="12.75">
      <c r="A38" s="176"/>
      <c r="B38" s="170"/>
      <c r="C38" s="171"/>
      <c r="Q38" s="284"/>
      <c r="R38" s="462"/>
    </row>
    <row r="39" spans="1:18" s="11" customFormat="1" ht="12.75">
      <c r="A39" s="177"/>
      <c r="B39" s="178" t="s">
        <v>168</v>
      </c>
      <c r="C39" s="179">
        <v>0</v>
      </c>
      <c r="D39" s="180"/>
      <c r="E39" s="180"/>
      <c r="F39" s="180"/>
      <c r="G39" s="180"/>
      <c r="H39" s="180"/>
      <c r="I39" s="180"/>
      <c r="J39" s="180"/>
      <c r="K39" s="180"/>
      <c r="L39" s="180"/>
      <c r="M39" s="307">
        <v>1000000</v>
      </c>
      <c r="N39" s="181">
        <v>4000000</v>
      </c>
      <c r="O39" s="181">
        <v>4000000</v>
      </c>
      <c r="P39" s="221">
        <v>4000000</v>
      </c>
      <c r="Q39" s="221">
        <f>P39/O39*100</f>
        <v>100</v>
      </c>
      <c r="R39" s="368">
        <f>P39/M39*100</f>
        <v>400</v>
      </c>
    </row>
    <row r="40" spans="1:18" s="11" customFormat="1" ht="12.75">
      <c r="A40" s="177"/>
      <c r="B40" s="182" t="s">
        <v>229</v>
      </c>
      <c r="C40" s="183">
        <v>570000</v>
      </c>
      <c r="D40" s="184"/>
      <c r="E40" s="184"/>
      <c r="F40" s="184"/>
      <c r="G40" s="184"/>
      <c r="H40" s="184"/>
      <c r="I40" s="184"/>
      <c r="J40" s="184"/>
      <c r="K40" s="184"/>
      <c r="L40" s="184"/>
      <c r="M40" s="308">
        <v>560647</v>
      </c>
      <c r="N40" s="186">
        <v>560000</v>
      </c>
      <c r="O40" s="186">
        <v>560000</v>
      </c>
      <c r="P40" s="100">
        <v>517792</v>
      </c>
      <c r="Q40" s="100">
        <f>P40/O40*100</f>
        <v>92.46285714285715</v>
      </c>
      <c r="R40" s="104">
        <f>P40/M40*100</f>
        <v>92.35615280203051</v>
      </c>
    </row>
    <row r="41" spans="1:19" s="188" customFormat="1" ht="12.75">
      <c r="A41" s="187"/>
      <c r="B41" s="182" t="s">
        <v>228</v>
      </c>
      <c r="C41" s="183"/>
      <c r="D41" s="184"/>
      <c r="E41" s="184"/>
      <c r="F41" s="184"/>
      <c r="G41" s="184"/>
      <c r="H41" s="184"/>
      <c r="I41" s="184"/>
      <c r="J41" s="184"/>
      <c r="K41" s="184"/>
      <c r="L41" s="184"/>
      <c r="M41" s="308">
        <v>75185</v>
      </c>
      <c r="N41" s="186">
        <v>300000</v>
      </c>
      <c r="O41" s="186">
        <v>300000</v>
      </c>
      <c r="P41" s="213">
        <v>300000</v>
      </c>
      <c r="Q41" s="213">
        <f>P41/O41*100</f>
        <v>100</v>
      </c>
      <c r="R41" s="100">
        <f>P41/M41*100</f>
        <v>399.01576112256436</v>
      </c>
      <c r="S41" s="230"/>
    </row>
    <row r="42" spans="1:18" s="11" customFormat="1" ht="12.75">
      <c r="A42" s="177"/>
      <c r="B42" s="105" t="s">
        <v>117</v>
      </c>
      <c r="C42" s="106">
        <f>C39-C40</f>
        <v>-570000</v>
      </c>
      <c r="D42" s="150"/>
      <c r="E42" s="150"/>
      <c r="F42" s="150"/>
      <c r="G42" s="150"/>
      <c r="H42" s="150"/>
      <c r="I42" s="150"/>
      <c r="J42" s="150"/>
      <c r="K42" s="150"/>
      <c r="L42" s="150"/>
      <c r="M42" s="151">
        <f>M39-M40-M41</f>
        <v>364168</v>
      </c>
      <c r="N42" s="107">
        <f>N39-N40-N41</f>
        <v>3140000</v>
      </c>
      <c r="O42" s="107">
        <f>O39-O40-O41</f>
        <v>3140000</v>
      </c>
      <c r="P42" s="151">
        <f>P39-P40-P41</f>
        <v>3182208</v>
      </c>
      <c r="Q42" s="151">
        <f>P42/O42*100</f>
        <v>101.34420382165605</v>
      </c>
      <c r="R42" s="310">
        <f>P42/M42*100</f>
        <v>873.8296610355659</v>
      </c>
    </row>
    <row r="43" spans="1:18" s="11" customFormat="1" ht="12.75">
      <c r="A43" s="177"/>
      <c r="B43" s="170"/>
      <c r="C43" s="171"/>
      <c r="Q43" s="285"/>
      <c r="R43" s="221"/>
    </row>
    <row r="44" spans="1:18" s="11" customFormat="1" ht="26.25" customHeight="1">
      <c r="A44" s="177"/>
      <c r="B44" s="124" t="s">
        <v>118</v>
      </c>
      <c r="C44" s="106" t="e">
        <f>C31+C35+C42</f>
        <v>#REF!</v>
      </c>
      <c r="D44" s="150"/>
      <c r="E44" s="150"/>
      <c r="F44" s="150"/>
      <c r="G44" s="150"/>
      <c r="H44" s="150"/>
      <c r="I44" s="150"/>
      <c r="J44" s="150"/>
      <c r="K44" s="150"/>
      <c r="L44" s="150"/>
      <c r="M44" s="309">
        <v>0</v>
      </c>
      <c r="N44" s="107">
        <v>0</v>
      </c>
      <c r="O44" s="107">
        <v>0</v>
      </c>
      <c r="P44" s="151">
        <f>P31+P35+P42</f>
        <v>-144609</v>
      </c>
      <c r="Q44" s="107">
        <v>0</v>
      </c>
      <c r="R44" s="151">
        <v>0</v>
      </c>
    </row>
    <row r="48" ht="12.75">
      <c r="B48" s="19" t="s">
        <v>6</v>
      </c>
    </row>
    <row r="50" spans="2:3" ht="12.75">
      <c r="B50" s="46" t="s">
        <v>119</v>
      </c>
      <c r="C50" s="46"/>
    </row>
    <row r="51" spans="2:3" ht="12.75">
      <c r="B51" s="46" t="s">
        <v>190</v>
      </c>
      <c r="C51" s="46"/>
    </row>
  </sheetData>
  <sheetProtection/>
  <mergeCells count="10">
    <mergeCell ref="A11:B11"/>
    <mergeCell ref="A12:B12"/>
    <mergeCell ref="A1:Q1"/>
    <mergeCell ref="A2:Q2"/>
    <mergeCell ref="A10:Q10"/>
    <mergeCell ref="A8:Q8"/>
    <mergeCell ref="A3:Q3"/>
    <mergeCell ref="A4:Q4"/>
    <mergeCell ref="A5:Q5"/>
    <mergeCell ref="A9:Q9"/>
  </mergeCells>
  <printOptions/>
  <pageMargins left="0.24" right="0.2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9"/>
  <sheetViews>
    <sheetView workbookViewId="0" topLeftCell="A25">
      <selection activeCell="K41" sqref="K41"/>
    </sheetView>
  </sheetViews>
  <sheetFormatPr defaultColWidth="9.140625" defaultRowHeight="12.75"/>
  <cols>
    <col min="1" max="1" width="5.00390625" style="0" customWidth="1"/>
    <col min="2" max="2" width="36.8515625" style="16" customWidth="1"/>
    <col min="3" max="3" width="9.140625" style="16" customWidth="1"/>
    <col min="4" max="4" width="9.8515625" style="16" customWidth="1"/>
    <col min="5" max="5" width="9.7109375" style="220" customWidth="1"/>
    <col min="6" max="6" width="9.57421875" style="0" customWidth="1"/>
    <col min="7" max="7" width="6.57421875" style="0" customWidth="1"/>
  </cols>
  <sheetData>
    <row r="1" spans="2:5" s="4" customFormat="1" ht="12.75">
      <c r="B1" s="23"/>
      <c r="C1" s="23"/>
      <c r="D1" s="23"/>
      <c r="E1" s="217"/>
    </row>
    <row r="2" spans="1:5" s="4" customFormat="1" ht="12.75">
      <c r="A2" s="24"/>
      <c r="B2" s="27" t="s">
        <v>7</v>
      </c>
      <c r="C2" s="27"/>
      <c r="D2" s="27"/>
      <c r="E2" s="218"/>
    </row>
    <row r="3" spans="1:5" ht="12.75">
      <c r="A3" s="25"/>
      <c r="B3" s="26"/>
      <c r="C3" s="26"/>
      <c r="D3" s="26"/>
      <c r="E3" s="219"/>
    </row>
    <row r="4" spans="1:10" s="246" customFormat="1" ht="45" customHeight="1">
      <c r="A4" s="243" t="s">
        <v>8</v>
      </c>
      <c r="B4" s="244" t="s">
        <v>9</v>
      </c>
      <c r="C4" s="243" t="s">
        <v>241</v>
      </c>
      <c r="D4" s="245" t="s">
        <v>231</v>
      </c>
      <c r="E4" s="245" t="s">
        <v>240</v>
      </c>
      <c r="F4" s="245" t="s">
        <v>253</v>
      </c>
      <c r="G4" s="287" t="s">
        <v>255</v>
      </c>
      <c r="H4" s="245" t="s">
        <v>256</v>
      </c>
      <c r="J4" s="327"/>
    </row>
    <row r="5" spans="1:8" s="68" customFormat="1" ht="11.25">
      <c r="A5" s="69">
        <v>1</v>
      </c>
      <c r="B5" s="70">
        <v>2</v>
      </c>
      <c r="C5" s="70">
        <v>3</v>
      </c>
      <c r="D5" s="69">
        <v>4</v>
      </c>
      <c r="E5" s="69">
        <v>5</v>
      </c>
      <c r="F5" s="69">
        <v>6</v>
      </c>
      <c r="G5" s="288">
        <v>7</v>
      </c>
      <c r="H5" s="290">
        <v>8</v>
      </c>
    </row>
    <row r="6" spans="1:8" ht="17.25" customHeight="1">
      <c r="A6" s="65">
        <v>6</v>
      </c>
      <c r="B6" s="67" t="s">
        <v>7</v>
      </c>
      <c r="C6" s="319">
        <f>C7+C16+C20+C29+C41</f>
        <v>7054235</v>
      </c>
      <c r="D6" s="228">
        <f>D7+D16+D20+D29</f>
        <v>5866000</v>
      </c>
      <c r="E6" s="228">
        <f>E7+E16+E20+E29</f>
        <v>5866000</v>
      </c>
      <c r="F6" s="228">
        <f>F7+F16+F20+F29</f>
        <v>6259720</v>
      </c>
      <c r="G6" s="289">
        <f>F6/E6*100</f>
        <v>106.71189907944085</v>
      </c>
      <c r="H6" s="346">
        <f>F6/C6*100</f>
        <v>88.73704944618375</v>
      </c>
    </row>
    <row r="7" spans="1:8" s="4" customFormat="1" ht="15" customHeight="1">
      <c r="A7" s="125">
        <v>61</v>
      </c>
      <c r="B7" s="126" t="s">
        <v>10</v>
      </c>
      <c r="C7" s="318">
        <f>C8+C10+C13</f>
        <v>1869976</v>
      </c>
      <c r="D7" s="127">
        <f>D8</f>
        <v>1600000</v>
      </c>
      <c r="E7" s="127">
        <f>E8</f>
        <v>1600000</v>
      </c>
      <c r="F7" s="127">
        <f>F8+F10+F13</f>
        <v>1445423</v>
      </c>
      <c r="G7" s="333">
        <f aca="true" t="shared" si="0" ref="G7:G33">F7/E7*100</f>
        <v>90.3389375</v>
      </c>
      <c r="H7" s="347">
        <f aca="true" t="shared" si="1" ref="H7:H50">F7/C7*100</f>
        <v>77.2963396321664</v>
      </c>
    </row>
    <row r="8" spans="1:18" s="4" customFormat="1" ht="15" customHeight="1">
      <c r="A8" s="117">
        <v>611</v>
      </c>
      <c r="B8" s="83" t="s">
        <v>11</v>
      </c>
      <c r="C8" s="312">
        <f>C9</f>
        <v>1663570</v>
      </c>
      <c r="D8" s="89">
        <f>D9</f>
        <v>1600000</v>
      </c>
      <c r="E8" s="89">
        <f>E9</f>
        <v>1600000</v>
      </c>
      <c r="F8" s="89">
        <f>F9</f>
        <v>1307573</v>
      </c>
      <c r="G8" s="334">
        <f t="shared" si="0"/>
        <v>81.7233125</v>
      </c>
      <c r="H8" s="348">
        <f t="shared" si="1"/>
        <v>78.60041957957887</v>
      </c>
      <c r="R8" s="22" t="s">
        <v>2</v>
      </c>
    </row>
    <row r="9" spans="1:8" ht="15" customHeight="1">
      <c r="A9" s="128">
        <v>6111</v>
      </c>
      <c r="B9" s="84" t="s">
        <v>12</v>
      </c>
      <c r="C9" s="291">
        <v>1663570</v>
      </c>
      <c r="D9" s="129">
        <v>1600000</v>
      </c>
      <c r="E9" s="129">
        <v>1600000</v>
      </c>
      <c r="F9" s="129">
        <v>1307573</v>
      </c>
      <c r="G9" s="345">
        <f t="shared" si="0"/>
        <v>81.7233125</v>
      </c>
      <c r="H9" s="332">
        <f t="shared" si="1"/>
        <v>78.60041957957887</v>
      </c>
    </row>
    <row r="10" spans="1:8" s="4" customFormat="1" ht="15" customHeight="1">
      <c r="A10" s="117">
        <v>613</v>
      </c>
      <c r="B10" s="83" t="s">
        <v>13</v>
      </c>
      <c r="C10" s="312">
        <f>C11+C12</f>
        <v>164943</v>
      </c>
      <c r="D10" s="89">
        <f>SUM(D11:D12)</f>
        <v>95000</v>
      </c>
      <c r="E10" s="89">
        <f>SUM(E11:E12)</f>
        <v>95000</v>
      </c>
      <c r="F10" s="89">
        <f>F11+F12</f>
        <v>93216</v>
      </c>
      <c r="G10" s="334">
        <f t="shared" si="0"/>
        <v>98.1221052631579</v>
      </c>
      <c r="H10" s="349">
        <f t="shared" si="1"/>
        <v>56.514068496389655</v>
      </c>
    </row>
    <row r="11" spans="1:8" ht="23.25" customHeight="1">
      <c r="A11" s="128">
        <v>6131</v>
      </c>
      <c r="B11" s="84" t="s">
        <v>164</v>
      </c>
      <c r="C11" s="291">
        <v>18302</v>
      </c>
      <c r="D11" s="129">
        <v>15000</v>
      </c>
      <c r="E11" s="129">
        <v>15000</v>
      </c>
      <c r="F11" s="129">
        <v>15232</v>
      </c>
      <c r="G11" s="345">
        <f t="shared" si="0"/>
        <v>101.54666666666668</v>
      </c>
      <c r="H11" s="332">
        <f t="shared" si="1"/>
        <v>83.22587695333843</v>
      </c>
    </row>
    <row r="12" spans="1:8" ht="15" customHeight="1">
      <c r="A12" s="128">
        <v>6134</v>
      </c>
      <c r="B12" s="84" t="s">
        <v>165</v>
      </c>
      <c r="C12" s="291">
        <v>146641</v>
      </c>
      <c r="D12" s="129">
        <v>80000</v>
      </c>
      <c r="E12" s="129">
        <v>80000</v>
      </c>
      <c r="F12" s="129">
        <v>77984</v>
      </c>
      <c r="G12" s="336">
        <f t="shared" si="0"/>
        <v>97.48</v>
      </c>
      <c r="H12" s="329">
        <f t="shared" si="1"/>
        <v>53.1802156286441</v>
      </c>
    </row>
    <row r="13" spans="1:8" s="4" customFormat="1" ht="15" customHeight="1">
      <c r="A13" s="117">
        <v>614</v>
      </c>
      <c r="B13" s="83" t="s">
        <v>14</v>
      </c>
      <c r="C13" s="312">
        <f>C14+C15</f>
        <v>41463</v>
      </c>
      <c r="D13" s="89">
        <f>SUM(D14:D15)</f>
        <v>35000</v>
      </c>
      <c r="E13" s="89">
        <f>SUM(E14:E15)</f>
        <v>35000</v>
      </c>
      <c r="F13" s="89">
        <f>F14+F15</f>
        <v>44634</v>
      </c>
      <c r="G13" s="335">
        <f t="shared" si="0"/>
        <v>127.52571428571429</v>
      </c>
      <c r="H13" s="350">
        <f>F13/C13*100</f>
        <v>107.64778236017654</v>
      </c>
    </row>
    <row r="14" spans="1:8" ht="15" customHeight="1">
      <c r="A14" s="128">
        <v>6142</v>
      </c>
      <c r="B14" s="84" t="s">
        <v>166</v>
      </c>
      <c r="C14" s="291">
        <v>12306</v>
      </c>
      <c r="D14" s="129">
        <v>20000</v>
      </c>
      <c r="E14" s="129">
        <v>20000</v>
      </c>
      <c r="F14" s="129">
        <v>15435</v>
      </c>
      <c r="G14" s="336">
        <f t="shared" si="0"/>
        <v>77.17500000000001</v>
      </c>
      <c r="H14" s="329">
        <f t="shared" si="1"/>
        <v>125.42662116040955</v>
      </c>
    </row>
    <row r="15" spans="1:8" ht="15" customHeight="1">
      <c r="A15" s="128">
        <v>6145</v>
      </c>
      <c r="B15" s="84" t="s">
        <v>167</v>
      </c>
      <c r="C15" s="291">
        <v>29157</v>
      </c>
      <c r="D15" s="129">
        <v>15000</v>
      </c>
      <c r="E15" s="129">
        <v>15000</v>
      </c>
      <c r="F15" s="129">
        <v>29199</v>
      </c>
      <c r="G15" s="345">
        <f t="shared" si="0"/>
        <v>194.66000000000003</v>
      </c>
      <c r="H15" s="330">
        <f t="shared" si="1"/>
        <v>100.14404774153721</v>
      </c>
    </row>
    <row r="16" spans="1:8" s="4" customFormat="1" ht="15" customHeight="1">
      <c r="A16" s="117">
        <v>63</v>
      </c>
      <c r="B16" s="83" t="s">
        <v>15</v>
      </c>
      <c r="C16" s="312">
        <f>C17</f>
        <v>153400</v>
      </c>
      <c r="D16" s="89">
        <f>D17</f>
        <v>460000</v>
      </c>
      <c r="E16" s="89">
        <f>E17</f>
        <v>460000</v>
      </c>
      <c r="F16" s="89">
        <f>F17</f>
        <v>668252</v>
      </c>
      <c r="G16" s="334">
        <f t="shared" si="0"/>
        <v>145.27217391304347</v>
      </c>
      <c r="H16" s="351">
        <f t="shared" si="1"/>
        <v>435.62711864406776</v>
      </c>
    </row>
    <row r="17" spans="1:8" s="4" customFormat="1" ht="15" customHeight="1">
      <c r="A17" s="117">
        <v>633</v>
      </c>
      <c r="B17" s="83" t="s">
        <v>16</v>
      </c>
      <c r="C17" s="312">
        <f>C18+C19</f>
        <v>153400</v>
      </c>
      <c r="D17" s="89">
        <f>SUM(D18:D19)</f>
        <v>460000</v>
      </c>
      <c r="E17" s="89">
        <f>SUM(E18:E19)</f>
        <v>460000</v>
      </c>
      <c r="F17" s="89">
        <f>SUM(F18:F19)</f>
        <v>668252</v>
      </c>
      <c r="G17" s="335">
        <f t="shared" si="0"/>
        <v>145.27217391304347</v>
      </c>
      <c r="H17" s="350">
        <f t="shared" si="1"/>
        <v>435.62711864406776</v>
      </c>
    </row>
    <row r="18" spans="1:8" s="10" customFormat="1" ht="15" customHeight="1">
      <c r="A18" s="121">
        <v>6331</v>
      </c>
      <c r="B18" s="84" t="s">
        <v>17</v>
      </c>
      <c r="C18" s="291">
        <v>53400</v>
      </c>
      <c r="D18" s="129">
        <v>460000</v>
      </c>
      <c r="E18" s="129">
        <v>460000</v>
      </c>
      <c r="F18" s="129">
        <v>667512</v>
      </c>
      <c r="G18" s="336">
        <f t="shared" si="0"/>
        <v>145.1113043478261</v>
      </c>
      <c r="H18" s="331">
        <f t="shared" si="1"/>
        <v>1250.0224719101122</v>
      </c>
    </row>
    <row r="19" spans="1:8" s="10" customFormat="1" ht="15" customHeight="1">
      <c r="A19" s="121">
        <v>6342</v>
      </c>
      <c r="B19" s="84" t="s">
        <v>89</v>
      </c>
      <c r="C19" s="291">
        <v>100000</v>
      </c>
      <c r="D19" s="129">
        <v>0</v>
      </c>
      <c r="E19" s="129">
        <v>0</v>
      </c>
      <c r="F19" s="129">
        <v>740</v>
      </c>
      <c r="G19" s="345">
        <v>0</v>
      </c>
      <c r="H19" s="330">
        <f t="shared" si="1"/>
        <v>0.74</v>
      </c>
    </row>
    <row r="20" spans="1:8" s="4" customFormat="1" ht="15" customHeight="1">
      <c r="A20" s="117">
        <v>64</v>
      </c>
      <c r="B20" s="83" t="s">
        <v>18</v>
      </c>
      <c r="C20" s="312">
        <f>C21+C24</f>
        <v>3940446</v>
      </c>
      <c r="D20" s="89">
        <f>D21+D24</f>
        <v>2572000</v>
      </c>
      <c r="E20" s="89">
        <f>E21+E24</f>
        <v>2572000</v>
      </c>
      <c r="F20" s="89">
        <f>F21+F24</f>
        <v>2694691</v>
      </c>
      <c r="G20" s="334">
        <f t="shared" si="0"/>
        <v>104.7702566096423</v>
      </c>
      <c r="H20" s="351">
        <f t="shared" si="1"/>
        <v>68.38543149684071</v>
      </c>
    </row>
    <row r="21" spans="1:8" s="4" customFormat="1" ht="15" customHeight="1">
      <c r="A21" s="117">
        <v>641</v>
      </c>
      <c r="B21" s="83" t="s">
        <v>19</v>
      </c>
      <c r="C21" s="312">
        <f>C22+C23</f>
        <v>645742</v>
      </c>
      <c r="D21" s="89">
        <f>SUM(D22:D23)</f>
        <v>232000</v>
      </c>
      <c r="E21" s="89">
        <f>SUM(E22:E23)</f>
        <v>232000</v>
      </c>
      <c r="F21" s="89">
        <f>F22+F23</f>
        <v>214161</v>
      </c>
      <c r="G21" s="335">
        <f t="shared" si="0"/>
        <v>92.31077586206897</v>
      </c>
      <c r="H21" s="350">
        <f t="shared" si="1"/>
        <v>33.16510309070805</v>
      </c>
    </row>
    <row r="22" spans="1:8" ht="15" customHeight="1">
      <c r="A22" s="128">
        <v>6413</v>
      </c>
      <c r="B22" s="84" t="s">
        <v>20</v>
      </c>
      <c r="C22" s="291">
        <v>641288</v>
      </c>
      <c r="D22" s="129">
        <v>220000</v>
      </c>
      <c r="E22" s="129">
        <v>220000</v>
      </c>
      <c r="F22" s="129">
        <v>193231</v>
      </c>
      <c r="G22" s="336">
        <f>F22/E22*100</f>
        <v>87.83227272727274</v>
      </c>
      <c r="H22" s="329">
        <f t="shared" si="1"/>
        <v>30.131703696311174</v>
      </c>
    </row>
    <row r="23" spans="1:8" ht="15" customHeight="1">
      <c r="A23" s="128">
        <v>6414</v>
      </c>
      <c r="B23" s="84" t="s">
        <v>152</v>
      </c>
      <c r="C23" s="291">
        <v>4454</v>
      </c>
      <c r="D23" s="129">
        <v>12000</v>
      </c>
      <c r="E23" s="129">
        <v>12000</v>
      </c>
      <c r="F23" s="129">
        <v>20930</v>
      </c>
      <c r="G23" s="345">
        <f t="shared" si="0"/>
        <v>174.41666666666666</v>
      </c>
      <c r="H23" s="330">
        <f t="shared" si="1"/>
        <v>469.91468343062417</v>
      </c>
    </row>
    <row r="24" spans="1:8" s="4" customFormat="1" ht="15" customHeight="1">
      <c r="A24" s="117">
        <v>642</v>
      </c>
      <c r="B24" s="83" t="s">
        <v>21</v>
      </c>
      <c r="C24" s="312">
        <f>C25+C26+C27+C28</f>
        <v>3294704</v>
      </c>
      <c r="D24" s="89">
        <f>SUM(D25:D28)</f>
        <v>2340000</v>
      </c>
      <c r="E24" s="89">
        <f>SUM(E25:E28)</f>
        <v>2340000</v>
      </c>
      <c r="F24" s="89">
        <f>SUM(F25:F28)</f>
        <v>2480530</v>
      </c>
      <c r="G24" s="334">
        <f t="shared" si="0"/>
        <v>106.00555555555556</v>
      </c>
      <c r="H24" s="351">
        <f t="shared" si="1"/>
        <v>75.2884022358306</v>
      </c>
    </row>
    <row r="25" spans="1:8" ht="15" customHeight="1">
      <c r="A25" s="128">
        <v>6421</v>
      </c>
      <c r="B25" s="84" t="s">
        <v>22</v>
      </c>
      <c r="C25" s="291">
        <v>9960</v>
      </c>
      <c r="D25" s="129">
        <v>10000</v>
      </c>
      <c r="E25" s="129">
        <v>10000</v>
      </c>
      <c r="F25" s="129">
        <v>8050</v>
      </c>
      <c r="G25" s="345">
        <f t="shared" si="0"/>
        <v>80.5</v>
      </c>
      <c r="H25" s="330">
        <f t="shared" si="1"/>
        <v>80.82329317269075</v>
      </c>
    </row>
    <row r="26" spans="1:8" ht="15" customHeight="1">
      <c r="A26" s="128">
        <v>6422</v>
      </c>
      <c r="B26" s="84" t="s">
        <v>23</v>
      </c>
      <c r="C26" s="291">
        <v>99895</v>
      </c>
      <c r="D26" s="129">
        <v>170000</v>
      </c>
      <c r="E26" s="129">
        <v>170000</v>
      </c>
      <c r="F26" s="129">
        <v>195808</v>
      </c>
      <c r="G26" s="336">
        <f t="shared" si="0"/>
        <v>115.18117647058823</v>
      </c>
      <c r="H26" s="329">
        <f t="shared" si="1"/>
        <v>196.0138145052305</v>
      </c>
    </row>
    <row r="27" spans="1:8" ht="15" customHeight="1">
      <c r="A27" s="128">
        <v>6423</v>
      </c>
      <c r="B27" s="84" t="s">
        <v>153</v>
      </c>
      <c r="C27" s="291">
        <v>2525192</v>
      </c>
      <c r="D27" s="129">
        <v>1800000</v>
      </c>
      <c r="E27" s="129">
        <v>1800000</v>
      </c>
      <c r="F27" s="129">
        <v>1936672</v>
      </c>
      <c r="G27" s="345">
        <f t="shared" si="0"/>
        <v>107.5928888888889</v>
      </c>
      <c r="H27" s="330">
        <f t="shared" si="1"/>
        <v>76.69404940297609</v>
      </c>
    </row>
    <row r="28" spans="1:8" ht="15" customHeight="1">
      <c r="A28" s="128">
        <v>6429</v>
      </c>
      <c r="B28" s="84" t="s">
        <v>172</v>
      </c>
      <c r="C28" s="291">
        <v>659657</v>
      </c>
      <c r="D28" s="129">
        <v>360000</v>
      </c>
      <c r="E28" s="129">
        <v>360000</v>
      </c>
      <c r="F28" s="129">
        <v>340000</v>
      </c>
      <c r="G28" s="336">
        <f t="shared" si="0"/>
        <v>94.44444444444444</v>
      </c>
      <c r="H28" s="329">
        <f t="shared" si="1"/>
        <v>51.54193770398858</v>
      </c>
    </row>
    <row r="29" spans="1:8" s="4" customFormat="1" ht="23.25" customHeight="1">
      <c r="A29" s="117">
        <v>65</v>
      </c>
      <c r="B29" s="83" t="s">
        <v>24</v>
      </c>
      <c r="C29" s="312">
        <f>C30+C33+C37</f>
        <v>890413</v>
      </c>
      <c r="D29" s="89">
        <f>D30+D33+D37</f>
        <v>1234000</v>
      </c>
      <c r="E29" s="89">
        <f>E30+E33+E37</f>
        <v>1234000</v>
      </c>
      <c r="F29" s="89">
        <f>F30+F33+F37</f>
        <v>1451354</v>
      </c>
      <c r="G29" s="335">
        <f t="shared" si="0"/>
        <v>117.61377633711507</v>
      </c>
      <c r="H29" s="350">
        <f t="shared" si="1"/>
        <v>162.99784482032496</v>
      </c>
    </row>
    <row r="30" spans="1:8" s="4" customFormat="1" ht="15" customHeight="1">
      <c r="A30" s="117">
        <v>651</v>
      </c>
      <c r="B30" s="83" t="s">
        <v>25</v>
      </c>
      <c r="C30" s="312">
        <f>C31+C32</f>
        <v>105448</v>
      </c>
      <c r="D30" s="89">
        <f>SUM(D31:D32)</f>
        <v>71000</v>
      </c>
      <c r="E30" s="89">
        <f>SUM(E31:E32)</f>
        <v>71000</v>
      </c>
      <c r="F30" s="89">
        <f>F31+F32</f>
        <v>54598</v>
      </c>
      <c r="G30" s="334">
        <f t="shared" si="0"/>
        <v>76.89859154929577</v>
      </c>
      <c r="H30" s="351">
        <f t="shared" si="1"/>
        <v>51.777179273196275</v>
      </c>
    </row>
    <row r="31" spans="1:8" ht="15" customHeight="1">
      <c r="A31" s="128">
        <v>6511</v>
      </c>
      <c r="B31" s="84" t="s">
        <v>26</v>
      </c>
      <c r="C31" s="224">
        <v>50</v>
      </c>
      <c r="D31" s="129">
        <v>1000</v>
      </c>
      <c r="E31" s="129">
        <v>1000</v>
      </c>
      <c r="F31" s="129">
        <v>960</v>
      </c>
      <c r="G31" s="345">
        <f t="shared" si="0"/>
        <v>96</v>
      </c>
      <c r="H31" s="330">
        <f t="shared" si="1"/>
        <v>1920</v>
      </c>
    </row>
    <row r="32" spans="1:9" ht="15" customHeight="1">
      <c r="A32" s="128">
        <v>6514</v>
      </c>
      <c r="B32" s="84" t="s">
        <v>154</v>
      </c>
      <c r="C32" s="291">
        <v>105398</v>
      </c>
      <c r="D32" s="129">
        <v>70000</v>
      </c>
      <c r="E32" s="129">
        <v>70000</v>
      </c>
      <c r="F32" s="129">
        <v>53638</v>
      </c>
      <c r="G32" s="336">
        <f t="shared" si="0"/>
        <v>76.62571428571428</v>
      </c>
      <c r="H32" s="329">
        <f t="shared" si="1"/>
        <v>50.8909087458965</v>
      </c>
      <c r="I32" s="366"/>
    </row>
    <row r="33" spans="1:8" s="4" customFormat="1" ht="15" customHeight="1">
      <c r="A33" s="117">
        <v>652</v>
      </c>
      <c r="B33" s="83" t="s">
        <v>27</v>
      </c>
      <c r="C33" s="312">
        <f>C34+C35+C36</f>
        <v>178673</v>
      </c>
      <c r="D33" s="89">
        <f>SUM(D34:D36)</f>
        <v>390000</v>
      </c>
      <c r="E33" s="89">
        <f>SUM(E34:E36)</f>
        <v>390000</v>
      </c>
      <c r="F33" s="89">
        <f>F34+F35+F36</f>
        <v>352893</v>
      </c>
      <c r="G33" s="335">
        <f t="shared" si="0"/>
        <v>90.48538461538462</v>
      </c>
      <c r="H33" s="350">
        <f t="shared" si="1"/>
        <v>197.50773759885377</v>
      </c>
    </row>
    <row r="34" spans="1:8" s="4" customFormat="1" ht="15" customHeight="1">
      <c r="A34" s="130">
        <v>6522</v>
      </c>
      <c r="B34" s="131" t="s">
        <v>142</v>
      </c>
      <c r="C34" s="294">
        <v>18722</v>
      </c>
      <c r="D34" s="91">
        <v>20000</v>
      </c>
      <c r="E34" s="91">
        <v>20000</v>
      </c>
      <c r="F34" s="91">
        <v>12678</v>
      </c>
      <c r="G34" s="336">
        <f aca="true" t="shared" si="2" ref="G34:G50">F34/E34*100</f>
        <v>63.39</v>
      </c>
      <c r="H34" s="329">
        <f t="shared" si="1"/>
        <v>67.71712423886336</v>
      </c>
    </row>
    <row r="35" spans="1:8" ht="16.5" customHeight="1">
      <c r="A35" s="128">
        <v>6524</v>
      </c>
      <c r="B35" s="84" t="s">
        <v>155</v>
      </c>
      <c r="C35" s="291">
        <v>51225</v>
      </c>
      <c r="D35" s="129">
        <v>260000</v>
      </c>
      <c r="E35" s="129">
        <v>260000</v>
      </c>
      <c r="F35" s="129">
        <v>239165</v>
      </c>
      <c r="G35" s="337">
        <f t="shared" si="2"/>
        <v>91.98653846153846</v>
      </c>
      <c r="H35" s="330">
        <f t="shared" si="1"/>
        <v>466.8911664226452</v>
      </c>
    </row>
    <row r="36" spans="1:8" ht="15" customHeight="1">
      <c r="A36" s="128">
        <v>6526</v>
      </c>
      <c r="B36" s="84" t="s">
        <v>161</v>
      </c>
      <c r="C36" s="291">
        <v>108726</v>
      </c>
      <c r="D36" s="129">
        <v>110000</v>
      </c>
      <c r="E36" s="129">
        <v>110000</v>
      </c>
      <c r="F36" s="129">
        <v>101050</v>
      </c>
      <c r="G36" s="337">
        <f t="shared" si="2"/>
        <v>91.86363636363636</v>
      </c>
      <c r="H36" s="365">
        <f t="shared" si="1"/>
        <v>92.94005113772235</v>
      </c>
    </row>
    <row r="37" spans="1:8" ht="15" customHeight="1">
      <c r="A37" s="134">
        <v>653</v>
      </c>
      <c r="B37" s="135" t="s">
        <v>156</v>
      </c>
      <c r="C37" s="312">
        <f>C38+C39+C40</f>
        <v>606292</v>
      </c>
      <c r="D37" s="89">
        <f>SUM(D38:D40)</f>
        <v>773000</v>
      </c>
      <c r="E37" s="89">
        <f>SUM(E38:E40)</f>
        <v>773000</v>
      </c>
      <c r="F37" s="89">
        <f>F38+F39+F40</f>
        <v>1043863</v>
      </c>
      <c r="G37" s="334">
        <f t="shared" si="2"/>
        <v>135.0404915912031</v>
      </c>
      <c r="H37" s="351">
        <f t="shared" si="1"/>
        <v>172.17165986026535</v>
      </c>
    </row>
    <row r="38" spans="1:8" ht="15" customHeight="1">
      <c r="A38" s="231">
        <v>6531</v>
      </c>
      <c r="B38" s="232" t="s">
        <v>157</v>
      </c>
      <c r="C38" s="291">
        <v>60801</v>
      </c>
      <c r="D38" s="233">
        <v>120000</v>
      </c>
      <c r="E38" s="233">
        <v>120000</v>
      </c>
      <c r="F38" s="233">
        <v>415315</v>
      </c>
      <c r="G38" s="338">
        <f t="shared" si="2"/>
        <v>346.0958333333333</v>
      </c>
      <c r="H38" s="330">
        <f t="shared" si="1"/>
        <v>683.0726468314665</v>
      </c>
    </row>
    <row r="39" spans="1:8" ht="15" customHeight="1">
      <c r="A39" s="130">
        <v>6532</v>
      </c>
      <c r="B39" s="131" t="s">
        <v>158</v>
      </c>
      <c r="C39" s="295">
        <v>520096</v>
      </c>
      <c r="D39" s="91">
        <v>650000</v>
      </c>
      <c r="E39" s="91">
        <v>650000</v>
      </c>
      <c r="F39" s="91">
        <v>625548</v>
      </c>
      <c r="G39" s="336">
        <f t="shared" si="2"/>
        <v>96.23815384615385</v>
      </c>
      <c r="H39" s="329">
        <f>F39/C39*100</f>
        <v>120.2754876022888</v>
      </c>
    </row>
    <row r="40" spans="1:8" ht="15" customHeight="1">
      <c r="A40" s="222">
        <v>6533</v>
      </c>
      <c r="B40" s="131" t="s">
        <v>162</v>
      </c>
      <c r="C40" s="295">
        <v>25395</v>
      </c>
      <c r="D40" s="91">
        <v>3000</v>
      </c>
      <c r="E40" s="91">
        <v>3000</v>
      </c>
      <c r="F40" s="91">
        <v>3000</v>
      </c>
      <c r="G40" s="339">
        <f t="shared" si="2"/>
        <v>100</v>
      </c>
      <c r="H40" s="330">
        <f t="shared" si="1"/>
        <v>11.813349084465447</v>
      </c>
    </row>
    <row r="41" spans="1:8" ht="15" customHeight="1">
      <c r="A41" s="301">
        <v>66</v>
      </c>
      <c r="B41" s="300" t="s">
        <v>242</v>
      </c>
      <c r="C41" s="320">
        <f>C42</f>
        <v>200000</v>
      </c>
      <c r="D41" s="268">
        <v>0</v>
      </c>
      <c r="E41" s="268">
        <v>0</v>
      </c>
      <c r="F41" s="268">
        <v>0</v>
      </c>
      <c r="G41" s="322">
        <v>0</v>
      </c>
      <c r="H41" s="370">
        <v>0</v>
      </c>
    </row>
    <row r="42" spans="1:8" ht="15" customHeight="1">
      <c r="A42" s="134">
        <v>663</v>
      </c>
      <c r="B42" s="135" t="s">
        <v>243</v>
      </c>
      <c r="C42" s="321">
        <f>C43</f>
        <v>200000</v>
      </c>
      <c r="D42" s="90">
        <v>0</v>
      </c>
      <c r="E42" s="90">
        <v>0</v>
      </c>
      <c r="F42" s="90">
        <v>0</v>
      </c>
      <c r="G42" s="323">
        <v>0</v>
      </c>
      <c r="H42" s="371">
        <v>0</v>
      </c>
    </row>
    <row r="43" spans="1:8" ht="15" customHeight="1">
      <c r="A43" s="296">
        <v>6632</v>
      </c>
      <c r="B43" s="297" t="s">
        <v>244</v>
      </c>
      <c r="C43" s="298">
        <v>200000</v>
      </c>
      <c r="D43" s="299">
        <v>0</v>
      </c>
      <c r="E43" s="299">
        <v>0</v>
      </c>
      <c r="F43" s="299">
        <v>0</v>
      </c>
      <c r="G43" s="340">
        <v>0</v>
      </c>
      <c r="H43" s="372">
        <v>0</v>
      </c>
    </row>
    <row r="44" spans="1:8" s="4" customFormat="1" ht="24.75" customHeight="1">
      <c r="A44" s="65">
        <v>7</v>
      </c>
      <c r="B44" s="67" t="s">
        <v>28</v>
      </c>
      <c r="C44" s="319">
        <f>C45+C48</f>
        <v>282221</v>
      </c>
      <c r="D44" s="61">
        <f>D45+D48</f>
        <v>154000</v>
      </c>
      <c r="E44" s="61">
        <f>E45+E48</f>
        <v>154000</v>
      </c>
      <c r="F44" s="61">
        <f>F45+F48</f>
        <v>254957</v>
      </c>
      <c r="G44" s="341">
        <f t="shared" si="2"/>
        <v>165.5564935064935</v>
      </c>
      <c r="H44" s="355">
        <f t="shared" si="1"/>
        <v>90.33948572218226</v>
      </c>
    </row>
    <row r="45" spans="1:8" s="4" customFormat="1" ht="15" customHeight="1">
      <c r="A45" s="125">
        <v>71</v>
      </c>
      <c r="B45" s="126" t="s">
        <v>29</v>
      </c>
      <c r="C45" s="318">
        <f aca="true" t="shared" si="3" ref="C45:F46">C46</f>
        <v>276671</v>
      </c>
      <c r="D45" s="127">
        <f t="shared" si="3"/>
        <v>150000</v>
      </c>
      <c r="E45" s="127">
        <f t="shared" si="3"/>
        <v>150000</v>
      </c>
      <c r="F45" s="127">
        <f t="shared" si="3"/>
        <v>252028</v>
      </c>
      <c r="G45" s="342">
        <f t="shared" si="2"/>
        <v>168.01866666666666</v>
      </c>
      <c r="H45" s="367">
        <f t="shared" si="1"/>
        <v>91.0930310730073</v>
      </c>
    </row>
    <row r="46" spans="1:8" s="4" customFormat="1" ht="23.25" customHeight="1">
      <c r="A46" s="117">
        <v>711</v>
      </c>
      <c r="B46" s="83" t="s">
        <v>30</v>
      </c>
      <c r="C46" s="312">
        <f t="shared" si="3"/>
        <v>276671</v>
      </c>
      <c r="D46" s="89">
        <f t="shared" si="3"/>
        <v>150000</v>
      </c>
      <c r="E46" s="89">
        <f t="shared" si="3"/>
        <v>150000</v>
      </c>
      <c r="F46" s="89">
        <f t="shared" si="3"/>
        <v>252028</v>
      </c>
      <c r="G46" s="334">
        <f t="shared" si="2"/>
        <v>168.01866666666666</v>
      </c>
      <c r="H46" s="351">
        <f t="shared" si="1"/>
        <v>91.0930310730073</v>
      </c>
    </row>
    <row r="47" spans="1:8" ht="15" customHeight="1">
      <c r="A47" s="128">
        <v>7111</v>
      </c>
      <c r="B47" s="84" t="s">
        <v>31</v>
      </c>
      <c r="C47" s="302">
        <v>276671</v>
      </c>
      <c r="D47" s="129">
        <v>150000</v>
      </c>
      <c r="E47" s="129">
        <v>150000</v>
      </c>
      <c r="F47" s="129">
        <v>252028</v>
      </c>
      <c r="G47" s="337">
        <f t="shared" si="2"/>
        <v>168.01866666666666</v>
      </c>
      <c r="H47" s="354">
        <f t="shared" si="1"/>
        <v>91.0930310730073</v>
      </c>
    </row>
    <row r="48" spans="1:14" s="4" customFormat="1" ht="15" customHeight="1">
      <c r="A48" s="117">
        <v>72</v>
      </c>
      <c r="B48" s="83" t="s">
        <v>159</v>
      </c>
      <c r="C48" s="325">
        <f aca="true" t="shared" si="4" ref="C48:F49">C49</f>
        <v>5550</v>
      </c>
      <c r="D48" s="89">
        <f t="shared" si="4"/>
        <v>4000</v>
      </c>
      <c r="E48" s="89">
        <f t="shared" si="4"/>
        <v>4000</v>
      </c>
      <c r="F48" s="89">
        <f t="shared" si="4"/>
        <v>2929</v>
      </c>
      <c r="G48" s="334">
        <f t="shared" si="2"/>
        <v>73.225</v>
      </c>
      <c r="H48" s="352">
        <f t="shared" si="1"/>
        <v>52.77477477477478</v>
      </c>
      <c r="N48" s="326"/>
    </row>
    <row r="49" spans="1:8" s="4" customFormat="1" ht="15" customHeight="1">
      <c r="A49" s="117">
        <v>721</v>
      </c>
      <c r="B49" s="83" t="s">
        <v>32</v>
      </c>
      <c r="C49" s="324">
        <f t="shared" si="4"/>
        <v>5550</v>
      </c>
      <c r="D49" s="89">
        <f t="shared" si="4"/>
        <v>4000</v>
      </c>
      <c r="E49" s="89">
        <f t="shared" si="4"/>
        <v>4000</v>
      </c>
      <c r="F49" s="89">
        <f t="shared" si="4"/>
        <v>2929</v>
      </c>
      <c r="G49" s="334">
        <f t="shared" si="2"/>
        <v>73.225</v>
      </c>
      <c r="H49" s="351">
        <f t="shared" si="1"/>
        <v>52.77477477477478</v>
      </c>
    </row>
    <row r="50" spans="1:8" ht="15" customHeight="1">
      <c r="A50" s="133">
        <v>7211</v>
      </c>
      <c r="B50" s="85" t="s">
        <v>33</v>
      </c>
      <c r="C50" s="303">
        <v>5550</v>
      </c>
      <c r="D50" s="190">
        <v>4000</v>
      </c>
      <c r="E50" s="190">
        <v>4000</v>
      </c>
      <c r="F50" s="190">
        <v>2929</v>
      </c>
      <c r="G50" s="343">
        <f t="shared" si="2"/>
        <v>73.225</v>
      </c>
      <c r="H50" s="344">
        <f t="shared" si="1"/>
        <v>52.77477477477478</v>
      </c>
    </row>
    <row r="51" spans="1:8" ht="12.75">
      <c r="A51" s="9"/>
      <c r="C51" s="293"/>
      <c r="D51" s="220"/>
      <c r="H51" s="353"/>
    </row>
    <row r="52" spans="1:8" ht="12.75">
      <c r="A52" s="9"/>
      <c r="C52" s="293"/>
      <c r="D52" s="220"/>
      <c r="H52" s="353"/>
    </row>
    <row r="53" spans="1:8" ht="12.75">
      <c r="A53" s="9"/>
      <c r="C53" s="293"/>
      <c r="D53" s="220"/>
      <c r="H53" s="353"/>
    </row>
    <row r="54" spans="1:8" ht="12.75">
      <c r="A54" s="9"/>
      <c r="C54" s="293"/>
      <c r="H54" s="353"/>
    </row>
    <row r="55" spans="1:8" ht="12.75">
      <c r="A55" s="9"/>
      <c r="H55" s="353"/>
    </row>
    <row r="56" spans="1:8" ht="12.75">
      <c r="A56" s="9"/>
      <c r="H56" s="353"/>
    </row>
    <row r="57" spans="1:8" ht="12.75">
      <c r="A57" s="9"/>
      <c r="H57" s="81"/>
    </row>
    <row r="58" ht="12.75">
      <c r="A58" s="9"/>
    </row>
    <row r="59" ht="12.75">
      <c r="A59" s="9"/>
    </row>
  </sheetData>
  <printOptions/>
  <pageMargins left="0.28" right="0.24" top="0.69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1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10.7109375" style="0" customWidth="1"/>
    <col min="2" max="2" width="39.140625" style="16" customWidth="1"/>
    <col min="3" max="3" width="9.7109375" style="16" customWidth="1"/>
    <col min="4" max="4" width="10.140625" style="16" customWidth="1"/>
    <col min="6" max="6" width="7.57421875" style="0" customWidth="1"/>
  </cols>
  <sheetData>
    <row r="1" spans="1:4" s="10" customFormat="1" ht="12.75">
      <c r="A1" s="28"/>
      <c r="B1" s="36"/>
      <c r="C1" s="36"/>
      <c r="D1" s="36"/>
    </row>
    <row r="2" spans="1:6" s="10" customFormat="1" ht="12.75">
      <c r="A2" s="481" t="s">
        <v>90</v>
      </c>
      <c r="B2" s="482"/>
      <c r="C2" s="482"/>
      <c r="D2" s="482"/>
      <c r="E2" s="482"/>
      <c r="F2" s="482"/>
    </row>
    <row r="3" spans="1:6" s="10" customFormat="1" ht="12.75">
      <c r="A3" s="483" t="s">
        <v>293</v>
      </c>
      <c r="B3" s="484"/>
      <c r="C3" s="484"/>
      <c r="D3" s="484"/>
      <c r="E3" s="484"/>
      <c r="F3" s="484"/>
    </row>
    <row r="4" spans="1:6" s="10" customFormat="1" ht="12.75">
      <c r="A4" s="94"/>
      <c r="B4" s="93" t="s">
        <v>294</v>
      </c>
      <c r="C4" s="93"/>
      <c r="D4" s="93"/>
      <c r="E4" s="93"/>
      <c r="F4" s="93"/>
    </row>
    <row r="5" spans="1:10" s="246" customFormat="1" ht="38.25" customHeight="1">
      <c r="A5" s="247" t="s">
        <v>8</v>
      </c>
      <c r="B5" s="248" t="s">
        <v>59</v>
      </c>
      <c r="C5" s="245" t="s">
        <v>231</v>
      </c>
      <c r="D5" s="245" t="s">
        <v>239</v>
      </c>
      <c r="E5" s="245" t="s">
        <v>251</v>
      </c>
      <c r="F5" s="245" t="s">
        <v>260</v>
      </c>
      <c r="J5" s="249"/>
    </row>
    <row r="6" spans="1:6" s="68" customFormat="1" ht="11.25">
      <c r="A6" s="69">
        <v>1</v>
      </c>
      <c r="B6" s="70">
        <v>2</v>
      </c>
      <c r="C6" s="69">
        <v>3</v>
      </c>
      <c r="D6" s="69">
        <v>4</v>
      </c>
      <c r="E6" s="69">
        <v>5</v>
      </c>
      <c r="F6" s="69">
        <v>6</v>
      </c>
    </row>
    <row r="7" spans="1:6" s="4" customFormat="1" ht="40.5" customHeight="1">
      <c r="A7" s="237" t="s">
        <v>67</v>
      </c>
      <c r="B7" s="66" t="s">
        <v>128</v>
      </c>
      <c r="C7" s="228">
        <f>C8+C11+C15</f>
        <v>920400</v>
      </c>
      <c r="D7" s="228">
        <f>D8+D11+D15</f>
        <v>920400</v>
      </c>
      <c r="E7" s="228">
        <f>E8+E11+E15</f>
        <v>781720</v>
      </c>
      <c r="F7" s="275">
        <f>E7/D7*100</f>
        <v>84.93263798348544</v>
      </c>
    </row>
    <row r="8" spans="1:6" s="4" customFormat="1" ht="14.25" customHeight="1">
      <c r="A8" s="469">
        <v>323</v>
      </c>
      <c r="B8" s="470" t="s">
        <v>44</v>
      </c>
      <c r="C8" s="281">
        <f>SUM(C9:C10)</f>
        <v>290000</v>
      </c>
      <c r="D8" s="281">
        <f>SUM(D9:D10)</f>
        <v>290000</v>
      </c>
      <c r="E8" s="281">
        <f>SUM(E9:E10)</f>
        <v>196675</v>
      </c>
      <c r="F8" s="467">
        <f>E8/D8*100</f>
        <v>67.81896551724138</v>
      </c>
    </row>
    <row r="9" spans="1:6" s="10" customFormat="1" ht="18" customHeight="1">
      <c r="A9" s="108">
        <v>3233</v>
      </c>
      <c r="B9" s="224" t="s">
        <v>127</v>
      </c>
      <c r="C9" s="91">
        <v>170000</v>
      </c>
      <c r="D9" s="91">
        <v>170000</v>
      </c>
      <c r="E9" s="91">
        <v>134750</v>
      </c>
      <c r="F9" s="282">
        <f aca="true" t="shared" si="0" ref="F9:F16">E9/D9*100</f>
        <v>79.26470588235294</v>
      </c>
    </row>
    <row r="10" spans="1:6" s="10" customFormat="1" ht="15" customHeight="1">
      <c r="A10" s="108">
        <v>3239</v>
      </c>
      <c r="B10" s="224" t="s">
        <v>121</v>
      </c>
      <c r="C10" s="91">
        <v>120000</v>
      </c>
      <c r="D10" s="91">
        <v>120000</v>
      </c>
      <c r="E10" s="91">
        <v>61925</v>
      </c>
      <c r="F10" s="280">
        <f t="shared" si="0"/>
        <v>51.604166666666664</v>
      </c>
    </row>
    <row r="11" spans="1:6" s="10" customFormat="1" ht="15" customHeight="1">
      <c r="A11" s="471">
        <v>329</v>
      </c>
      <c r="B11" s="472" t="s">
        <v>45</v>
      </c>
      <c r="C11" s="90">
        <f>SUM(C12:C14)</f>
        <v>620000</v>
      </c>
      <c r="D11" s="90">
        <f>SUM(D12:D14)</f>
        <v>620000</v>
      </c>
      <c r="E11" s="90">
        <f>SUM(E12:E14)</f>
        <v>577245</v>
      </c>
      <c r="F11" s="90">
        <f>E11/D11*100</f>
        <v>93.10403225806452</v>
      </c>
    </row>
    <row r="12" spans="1:6" s="4" customFormat="1" ht="27.75" customHeight="1">
      <c r="A12" s="108">
        <v>3291</v>
      </c>
      <c r="B12" s="224" t="s">
        <v>68</v>
      </c>
      <c r="C12" s="92">
        <v>250000</v>
      </c>
      <c r="D12" s="92">
        <v>250000</v>
      </c>
      <c r="E12" s="92">
        <v>222144</v>
      </c>
      <c r="F12" s="282">
        <f t="shared" si="0"/>
        <v>88.8576</v>
      </c>
    </row>
    <row r="13" spans="1:6" s="4" customFormat="1" ht="16.5" customHeight="1">
      <c r="A13" s="108">
        <v>3291</v>
      </c>
      <c r="B13" s="224" t="s">
        <v>209</v>
      </c>
      <c r="C13" s="92">
        <v>260000</v>
      </c>
      <c r="D13" s="92">
        <v>260000</v>
      </c>
      <c r="E13" s="92">
        <v>257648</v>
      </c>
      <c r="F13" s="280">
        <f t="shared" si="0"/>
        <v>99.09538461538462</v>
      </c>
    </row>
    <row r="14" spans="1:6" s="4" customFormat="1" ht="17.25" customHeight="1">
      <c r="A14" s="238">
        <v>3293</v>
      </c>
      <c r="B14" s="239" t="s">
        <v>69</v>
      </c>
      <c r="C14" s="240">
        <v>110000</v>
      </c>
      <c r="D14" s="240">
        <v>110000</v>
      </c>
      <c r="E14" s="240">
        <v>97453</v>
      </c>
      <c r="F14" s="282">
        <f t="shared" si="0"/>
        <v>88.59363636363636</v>
      </c>
    </row>
    <row r="15" spans="1:6" s="4" customFormat="1" ht="17.25" customHeight="1">
      <c r="A15" s="473">
        <v>381</v>
      </c>
      <c r="B15" s="474" t="s">
        <v>51</v>
      </c>
      <c r="C15" s="475">
        <f>C16</f>
        <v>10400</v>
      </c>
      <c r="D15" s="475">
        <f>D16</f>
        <v>10400</v>
      </c>
      <c r="E15" s="475">
        <f>E16</f>
        <v>7800</v>
      </c>
      <c r="F15" s="90">
        <f>E15/D15*100</f>
        <v>75</v>
      </c>
    </row>
    <row r="16" spans="1:6" s="4" customFormat="1" ht="15" customHeight="1">
      <c r="A16" s="109">
        <v>3811</v>
      </c>
      <c r="B16" s="225" t="s">
        <v>92</v>
      </c>
      <c r="C16" s="86">
        <v>10400</v>
      </c>
      <c r="D16" s="86">
        <v>10400</v>
      </c>
      <c r="E16" s="86">
        <v>7800</v>
      </c>
      <c r="F16" s="283">
        <f t="shared" si="0"/>
        <v>75</v>
      </c>
    </row>
    <row r="22" ht="12.75">
      <c r="J22" s="256"/>
    </row>
    <row r="26" ht="12.75">
      <c r="D26" s="468"/>
    </row>
    <row r="151" ht="12.75">
      <c r="A151" s="45"/>
    </row>
    <row r="152" ht="12.75">
      <c r="A152" s="9"/>
    </row>
    <row r="153" ht="12.75">
      <c r="A153" s="9"/>
    </row>
    <row r="154" ht="12.75">
      <c r="A154" s="9"/>
    </row>
    <row r="155" ht="12.75">
      <c r="A155" s="9"/>
    </row>
    <row r="156" ht="12.75">
      <c r="A156" s="9"/>
    </row>
    <row r="157" ht="12.75">
      <c r="A157" s="9"/>
    </row>
    <row r="158" ht="12.75">
      <c r="A158" s="9"/>
    </row>
    <row r="159" ht="12.75">
      <c r="A159" s="9"/>
    </row>
    <row r="160" ht="12.75">
      <c r="A160" s="9"/>
    </row>
    <row r="161" ht="12.75">
      <c r="A161" s="9"/>
    </row>
  </sheetData>
  <sheetProtection/>
  <mergeCells count="2">
    <mergeCell ref="A2:F2"/>
    <mergeCell ref="A3:F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J109"/>
  <sheetViews>
    <sheetView workbookViewId="0" topLeftCell="A55">
      <selection activeCell="L59" sqref="L59"/>
    </sheetView>
  </sheetViews>
  <sheetFormatPr defaultColWidth="9.140625" defaultRowHeight="12.75"/>
  <cols>
    <col min="1" max="1" width="4.8515625" style="0" customWidth="1"/>
    <col min="2" max="2" width="38.421875" style="16" customWidth="1"/>
    <col min="3" max="4" width="10.28125" style="16" customWidth="1"/>
    <col min="5" max="5" width="10.28125" style="0" customWidth="1"/>
    <col min="6" max="6" width="10.421875" style="0" customWidth="1"/>
    <col min="7" max="7" width="6.140625" style="0" customWidth="1"/>
    <col min="8" max="8" width="6.28125" style="0" customWidth="1"/>
  </cols>
  <sheetData>
    <row r="4" spans="1:4" ht="12.75">
      <c r="A4" s="24"/>
      <c r="B4" s="27" t="s">
        <v>35</v>
      </c>
      <c r="C4" s="27"/>
      <c r="D4" s="27"/>
    </row>
    <row r="5" spans="1:4" ht="12.75">
      <c r="A5" s="30"/>
      <c r="B5" s="31"/>
      <c r="C5" s="31"/>
      <c r="D5" s="31"/>
    </row>
    <row r="6" spans="1:8" ht="38.25">
      <c r="A6" s="110" t="s">
        <v>8</v>
      </c>
      <c r="B6" s="111" t="s">
        <v>36</v>
      </c>
      <c r="C6" s="112" t="s">
        <v>241</v>
      </c>
      <c r="D6" s="112" t="s">
        <v>231</v>
      </c>
      <c r="E6" s="361" t="s">
        <v>240</v>
      </c>
      <c r="F6" s="361" t="s">
        <v>251</v>
      </c>
      <c r="G6" s="361" t="s">
        <v>258</v>
      </c>
      <c r="H6" s="361" t="s">
        <v>257</v>
      </c>
    </row>
    <row r="7" spans="1:8" s="71" customFormat="1" ht="11.25">
      <c r="A7" s="69">
        <v>1</v>
      </c>
      <c r="B7" s="70">
        <v>2</v>
      </c>
      <c r="C7" s="70">
        <v>3</v>
      </c>
      <c r="D7" s="70">
        <v>4</v>
      </c>
      <c r="E7" s="69">
        <v>5</v>
      </c>
      <c r="F7" s="69">
        <v>6</v>
      </c>
      <c r="G7" s="69">
        <v>7</v>
      </c>
      <c r="H7" s="69">
        <v>8</v>
      </c>
    </row>
    <row r="8" spans="1:8" ht="12.75">
      <c r="A8" s="65">
        <v>3</v>
      </c>
      <c r="B8" s="67" t="s">
        <v>35</v>
      </c>
      <c r="C8" s="319">
        <f>C9+C17+C41+C48+C51+C54</f>
        <v>8678272</v>
      </c>
      <c r="D8" s="61">
        <f>D9+D17+D41+D48+D51+D54</f>
        <v>9955600</v>
      </c>
      <c r="E8" s="61">
        <f>E9+E17+E41+E48+E51+E54</f>
        <v>9955600</v>
      </c>
      <c r="F8" s="61">
        <f>F9+F17+F41+F48+F51+F54</f>
        <v>8033304</v>
      </c>
      <c r="G8" s="61">
        <f aca="true" t="shared" si="0" ref="G8:G23">F8/E8*100</f>
        <v>80.69130941379726</v>
      </c>
      <c r="H8" s="61">
        <f>F8/C8*100</f>
        <v>92.5680135400227</v>
      </c>
    </row>
    <row r="9" spans="1:8" ht="12.75">
      <c r="A9" s="125">
        <v>31</v>
      </c>
      <c r="B9" s="126" t="s">
        <v>37</v>
      </c>
      <c r="C9" s="318">
        <f>C10+C12+C14</f>
        <v>1894106</v>
      </c>
      <c r="D9" s="127">
        <f>D10+D12+D14</f>
        <v>1851900</v>
      </c>
      <c r="E9" s="127">
        <f>E10+E12+E14</f>
        <v>1851900</v>
      </c>
      <c r="F9" s="127">
        <f>F10+F12+F14</f>
        <v>1702461</v>
      </c>
      <c r="G9" s="279">
        <f t="shared" si="0"/>
        <v>91.93050380690102</v>
      </c>
      <c r="H9" s="448">
        <f aca="true" t="shared" si="1" ref="H9:H72">F9/C9*100</f>
        <v>89.88203405722805</v>
      </c>
    </row>
    <row r="10" spans="1:8" ht="12.75">
      <c r="A10" s="402">
        <v>311</v>
      </c>
      <c r="B10" s="403" t="s">
        <v>38</v>
      </c>
      <c r="C10" s="404">
        <v>1390383</v>
      </c>
      <c r="D10" s="405">
        <v>1530000</v>
      </c>
      <c r="E10" s="405">
        <v>1530000</v>
      </c>
      <c r="F10" s="405">
        <v>1432149</v>
      </c>
      <c r="G10" s="406">
        <f t="shared" si="0"/>
        <v>93.60450980392156</v>
      </c>
      <c r="H10" s="406">
        <f t="shared" si="1"/>
        <v>103.00392050248026</v>
      </c>
    </row>
    <row r="11" spans="1:8" ht="12.75">
      <c r="A11" s="121">
        <v>3111</v>
      </c>
      <c r="B11" s="84" t="s">
        <v>74</v>
      </c>
      <c r="C11" s="291">
        <v>1390383</v>
      </c>
      <c r="D11" s="92">
        <v>1530000</v>
      </c>
      <c r="E11" s="92">
        <v>1530000</v>
      </c>
      <c r="F11" s="92">
        <v>1432140</v>
      </c>
      <c r="G11" s="280">
        <f t="shared" si="0"/>
        <v>93.60392156862744</v>
      </c>
      <c r="H11" s="282">
        <f t="shared" si="1"/>
        <v>103.00327319882363</v>
      </c>
    </row>
    <row r="12" spans="1:8" ht="12.75">
      <c r="A12" s="402">
        <v>312</v>
      </c>
      <c r="B12" s="403" t="s">
        <v>39</v>
      </c>
      <c r="C12" s="404">
        <v>281941</v>
      </c>
      <c r="D12" s="405">
        <v>62800</v>
      </c>
      <c r="E12" s="405">
        <v>62800</v>
      </c>
      <c r="F12" s="405">
        <v>52500</v>
      </c>
      <c r="G12" s="406">
        <f t="shared" si="0"/>
        <v>83.59872611464968</v>
      </c>
      <c r="H12" s="406">
        <f t="shared" si="1"/>
        <v>18.62091714223898</v>
      </c>
    </row>
    <row r="13" spans="1:8" ht="12.75">
      <c r="A13" s="121">
        <v>3121</v>
      </c>
      <c r="B13" s="84" t="s">
        <v>39</v>
      </c>
      <c r="C13" s="291">
        <v>281941</v>
      </c>
      <c r="D13" s="92">
        <v>62800</v>
      </c>
      <c r="E13" s="92">
        <v>62800</v>
      </c>
      <c r="F13" s="92">
        <v>52500</v>
      </c>
      <c r="G13" s="280">
        <f t="shared" si="0"/>
        <v>83.59872611464968</v>
      </c>
      <c r="H13" s="282">
        <f t="shared" si="1"/>
        <v>18.62091714223898</v>
      </c>
    </row>
    <row r="14" spans="1:8" ht="12.75">
      <c r="A14" s="402">
        <v>313</v>
      </c>
      <c r="B14" s="403" t="s">
        <v>40</v>
      </c>
      <c r="C14" s="404">
        <v>221782</v>
      </c>
      <c r="D14" s="405">
        <v>259100</v>
      </c>
      <c r="E14" s="405">
        <f>E15+E16</f>
        <v>259100</v>
      </c>
      <c r="F14" s="405">
        <v>217812</v>
      </c>
      <c r="G14" s="406">
        <f t="shared" si="0"/>
        <v>84.0648398301814</v>
      </c>
      <c r="H14" s="406">
        <f t="shared" si="1"/>
        <v>98.20995391871297</v>
      </c>
    </row>
    <row r="15" spans="1:8" ht="12.75">
      <c r="A15" s="121">
        <v>3132</v>
      </c>
      <c r="B15" s="84" t="s">
        <v>264</v>
      </c>
      <c r="C15" s="224">
        <v>198266</v>
      </c>
      <c r="D15" s="92">
        <v>231000</v>
      </c>
      <c r="E15" s="92">
        <v>231000</v>
      </c>
      <c r="F15" s="92">
        <v>193743</v>
      </c>
      <c r="G15" s="282">
        <f t="shared" si="0"/>
        <v>83.87142857142858</v>
      </c>
      <c r="H15" s="282">
        <f t="shared" si="1"/>
        <v>97.71872131379057</v>
      </c>
    </row>
    <row r="16" spans="1:8" ht="12.75">
      <c r="A16" s="121">
        <v>3133</v>
      </c>
      <c r="B16" s="84" t="s">
        <v>103</v>
      </c>
      <c r="C16" s="224">
        <v>23516</v>
      </c>
      <c r="D16" s="92">
        <v>28100</v>
      </c>
      <c r="E16" s="92">
        <v>28100</v>
      </c>
      <c r="F16" s="92">
        <v>24069</v>
      </c>
      <c r="G16" s="280">
        <f t="shared" si="0"/>
        <v>85.65480427046263</v>
      </c>
      <c r="H16" s="280">
        <f t="shared" si="1"/>
        <v>102.35159040653173</v>
      </c>
    </row>
    <row r="17" spans="1:8" ht="12.75">
      <c r="A17" s="117">
        <v>32</v>
      </c>
      <c r="B17" s="83" t="s">
        <v>41</v>
      </c>
      <c r="C17" s="312">
        <f>C18+C23+C28+C37</f>
        <v>4551762</v>
      </c>
      <c r="D17" s="89">
        <f>D18+D23+D28+D37</f>
        <v>5694100</v>
      </c>
      <c r="E17" s="89">
        <f>E18+E23+E28+E37</f>
        <v>5694100</v>
      </c>
      <c r="F17" s="89">
        <f>F18+F23+F28+F37</f>
        <v>4382294</v>
      </c>
      <c r="G17" s="281">
        <f t="shared" si="0"/>
        <v>76.96201331202472</v>
      </c>
      <c r="H17" s="364">
        <f t="shared" si="1"/>
        <v>96.27687036360865</v>
      </c>
    </row>
    <row r="18" spans="1:8" ht="12.75">
      <c r="A18" s="402">
        <v>321</v>
      </c>
      <c r="B18" s="403" t="s">
        <v>42</v>
      </c>
      <c r="C18" s="404">
        <v>93120</v>
      </c>
      <c r="D18" s="405">
        <v>126500</v>
      </c>
      <c r="E18" s="405">
        <f>E19+E20+E21+E22</f>
        <v>126500</v>
      </c>
      <c r="F18" s="405">
        <f>F19+F20+F21+F22</f>
        <v>95314</v>
      </c>
      <c r="G18" s="406">
        <f t="shared" si="0"/>
        <v>75.34703557312254</v>
      </c>
      <c r="H18" s="406">
        <f t="shared" si="1"/>
        <v>102.35609965635739</v>
      </c>
    </row>
    <row r="19" spans="1:8" ht="12.75">
      <c r="A19" s="121">
        <v>3211</v>
      </c>
      <c r="B19" s="84" t="s">
        <v>76</v>
      </c>
      <c r="C19" s="291">
        <v>0</v>
      </c>
      <c r="D19" s="92">
        <v>7500</v>
      </c>
      <c r="E19" s="92">
        <v>7500</v>
      </c>
      <c r="F19" s="92">
        <v>5590</v>
      </c>
      <c r="G19" s="280">
        <f t="shared" si="0"/>
        <v>74.53333333333333</v>
      </c>
      <c r="H19" s="282">
        <v>0</v>
      </c>
    </row>
    <row r="20" spans="1:8" ht="12.75">
      <c r="A20" s="121">
        <v>3212</v>
      </c>
      <c r="B20" s="84" t="s">
        <v>93</v>
      </c>
      <c r="C20" s="291">
        <v>77717</v>
      </c>
      <c r="D20" s="92">
        <v>94000</v>
      </c>
      <c r="E20" s="92">
        <v>94000</v>
      </c>
      <c r="F20" s="92">
        <v>71552</v>
      </c>
      <c r="G20" s="280">
        <f t="shared" si="0"/>
        <v>76.1191489361702</v>
      </c>
      <c r="H20" s="280">
        <f t="shared" si="1"/>
        <v>92.06737264691122</v>
      </c>
    </row>
    <row r="21" spans="1:8" ht="12.75">
      <c r="A21" s="121">
        <v>3213</v>
      </c>
      <c r="B21" s="84" t="s">
        <v>77</v>
      </c>
      <c r="C21" s="291">
        <v>1750</v>
      </c>
      <c r="D21" s="92">
        <v>9000</v>
      </c>
      <c r="E21" s="92">
        <v>9000</v>
      </c>
      <c r="F21" s="92">
        <v>3225</v>
      </c>
      <c r="G21" s="280">
        <f t="shared" si="0"/>
        <v>35.833333333333336</v>
      </c>
      <c r="H21" s="282">
        <f t="shared" si="1"/>
        <v>184.28571428571428</v>
      </c>
    </row>
    <row r="22" spans="1:8" ht="12.75">
      <c r="A22" s="121">
        <v>3214</v>
      </c>
      <c r="B22" s="84" t="s">
        <v>265</v>
      </c>
      <c r="C22" s="291">
        <v>13653</v>
      </c>
      <c r="D22" s="92">
        <v>16000</v>
      </c>
      <c r="E22" s="92">
        <v>16000</v>
      </c>
      <c r="F22" s="92">
        <v>14947</v>
      </c>
      <c r="G22" s="280">
        <f t="shared" si="0"/>
        <v>93.41874999999999</v>
      </c>
      <c r="H22" s="280">
        <f t="shared" si="1"/>
        <v>109.4777704533802</v>
      </c>
    </row>
    <row r="23" spans="1:8" ht="12.75">
      <c r="A23" s="402">
        <v>322</v>
      </c>
      <c r="B23" s="403" t="s">
        <v>43</v>
      </c>
      <c r="C23" s="404">
        <v>692810</v>
      </c>
      <c r="D23" s="405">
        <v>861000</v>
      </c>
      <c r="E23" s="405">
        <f>E24+E25+E26+E27</f>
        <v>861000</v>
      </c>
      <c r="F23" s="405">
        <f>F24+F25+F26+F27</f>
        <v>650787</v>
      </c>
      <c r="G23" s="407">
        <f t="shared" si="0"/>
        <v>75.58501742160279</v>
      </c>
      <c r="H23" s="407">
        <f t="shared" si="1"/>
        <v>93.93441203215889</v>
      </c>
    </row>
    <row r="24" spans="1:8" ht="12.75">
      <c r="A24" s="121">
        <v>3221</v>
      </c>
      <c r="B24" s="84" t="s">
        <v>94</v>
      </c>
      <c r="C24" s="291">
        <v>63154</v>
      </c>
      <c r="D24" s="92">
        <v>86000</v>
      </c>
      <c r="E24" s="92">
        <v>86000</v>
      </c>
      <c r="F24" s="92">
        <v>75589</v>
      </c>
      <c r="G24" s="280">
        <f aca="true" t="shared" si="2" ref="G24:G36">F24/E24*100</f>
        <v>87.89418604651162</v>
      </c>
      <c r="H24" s="280">
        <f t="shared" si="1"/>
        <v>119.6899642144599</v>
      </c>
    </row>
    <row r="25" spans="1:8" ht="12.75">
      <c r="A25" s="121">
        <v>3223</v>
      </c>
      <c r="B25" s="84" t="s">
        <v>71</v>
      </c>
      <c r="C25" s="291">
        <v>457832</v>
      </c>
      <c r="D25" s="92">
        <v>548000</v>
      </c>
      <c r="E25" s="92">
        <v>548000</v>
      </c>
      <c r="F25" s="92">
        <v>377469</v>
      </c>
      <c r="G25" s="282">
        <f t="shared" si="2"/>
        <v>68.88120437956205</v>
      </c>
      <c r="H25" s="280">
        <f t="shared" si="1"/>
        <v>82.44705481486659</v>
      </c>
    </row>
    <row r="26" spans="1:8" ht="12.75">
      <c r="A26" s="121">
        <v>3224</v>
      </c>
      <c r="B26" s="84" t="s">
        <v>266</v>
      </c>
      <c r="C26" s="291">
        <v>27625</v>
      </c>
      <c r="D26" s="92">
        <v>30000</v>
      </c>
      <c r="E26" s="92">
        <v>30000</v>
      </c>
      <c r="F26" s="92">
        <v>29745</v>
      </c>
      <c r="G26" s="280">
        <f t="shared" si="2"/>
        <v>99.15</v>
      </c>
      <c r="H26" s="280">
        <f t="shared" si="1"/>
        <v>107.67420814479638</v>
      </c>
    </row>
    <row r="27" spans="1:8" ht="12.75">
      <c r="A27" s="121">
        <v>3225</v>
      </c>
      <c r="B27" s="84" t="s">
        <v>81</v>
      </c>
      <c r="C27" s="291">
        <v>144198</v>
      </c>
      <c r="D27" s="92">
        <v>197000</v>
      </c>
      <c r="E27" s="92">
        <v>197000</v>
      </c>
      <c r="F27" s="92">
        <v>167984</v>
      </c>
      <c r="G27" s="282">
        <f t="shared" si="2"/>
        <v>85.27106598984771</v>
      </c>
      <c r="H27" s="280">
        <f t="shared" si="1"/>
        <v>116.49537441573392</v>
      </c>
    </row>
    <row r="28" spans="1:8" ht="12.75">
      <c r="A28" s="402">
        <v>323</v>
      </c>
      <c r="B28" s="403" t="s">
        <v>44</v>
      </c>
      <c r="C28" s="404">
        <f>C29+C30+C31+C32+C33+C34+C35+C36</f>
        <v>3108616</v>
      </c>
      <c r="D28" s="405">
        <v>3749600</v>
      </c>
      <c r="E28" s="405">
        <f>E29+E30+E31+E32+E33+E34+E35+E36</f>
        <v>3749600</v>
      </c>
      <c r="F28" s="405">
        <f>F29+F30+F31+F32+F33+F34+F35+F36</f>
        <v>2784340</v>
      </c>
      <c r="G28" s="406">
        <f t="shared" si="2"/>
        <v>74.25698741199062</v>
      </c>
      <c r="H28" s="407">
        <f t="shared" si="1"/>
        <v>89.56847677551683</v>
      </c>
    </row>
    <row r="29" spans="1:8" ht="12.75">
      <c r="A29" s="121">
        <v>3231</v>
      </c>
      <c r="B29" s="84" t="s">
        <v>78</v>
      </c>
      <c r="C29" s="291">
        <v>93490</v>
      </c>
      <c r="D29" s="92">
        <v>119500</v>
      </c>
      <c r="E29" s="92">
        <v>119500</v>
      </c>
      <c r="F29" s="92">
        <v>96665</v>
      </c>
      <c r="G29" s="282">
        <f t="shared" si="2"/>
        <v>80.89121338912135</v>
      </c>
      <c r="H29" s="280">
        <f t="shared" si="1"/>
        <v>103.39608514279601</v>
      </c>
    </row>
    <row r="30" spans="1:8" ht="12.75">
      <c r="A30" s="121">
        <v>3232</v>
      </c>
      <c r="B30" s="84" t="s">
        <v>267</v>
      </c>
      <c r="C30" s="291">
        <v>851965</v>
      </c>
      <c r="D30" s="92">
        <v>1184000</v>
      </c>
      <c r="E30" s="92">
        <v>1184000</v>
      </c>
      <c r="F30" s="92">
        <v>1082776</v>
      </c>
      <c r="G30" s="280">
        <f t="shared" si="2"/>
        <v>91.45067567567567</v>
      </c>
      <c r="H30" s="280">
        <f t="shared" si="1"/>
        <v>127.09160587582824</v>
      </c>
    </row>
    <row r="31" spans="1:8" ht="12.75">
      <c r="A31" s="121">
        <v>3233</v>
      </c>
      <c r="B31" s="84" t="s">
        <v>268</v>
      </c>
      <c r="C31" s="291">
        <v>190912</v>
      </c>
      <c r="D31" s="92">
        <v>230000</v>
      </c>
      <c r="E31" s="92">
        <v>230000</v>
      </c>
      <c r="F31" s="92">
        <v>178225</v>
      </c>
      <c r="G31" s="282">
        <f t="shared" si="2"/>
        <v>77.48913043478261</v>
      </c>
      <c r="H31" s="280">
        <f t="shared" si="1"/>
        <v>93.35452983573583</v>
      </c>
    </row>
    <row r="32" spans="1:8" ht="12.75">
      <c r="A32" s="121">
        <v>3234</v>
      </c>
      <c r="B32" s="84" t="s">
        <v>100</v>
      </c>
      <c r="C32" s="291">
        <v>1464427</v>
      </c>
      <c r="D32" s="92">
        <v>1414100</v>
      </c>
      <c r="E32" s="92">
        <v>1414100</v>
      </c>
      <c r="F32" s="92">
        <v>862929</v>
      </c>
      <c r="G32" s="280">
        <f t="shared" si="2"/>
        <v>61.02319496499541</v>
      </c>
      <c r="H32" s="280">
        <f t="shared" si="1"/>
        <v>58.92605094006051</v>
      </c>
    </row>
    <row r="33" spans="1:8" ht="12.75">
      <c r="A33" s="121">
        <v>3236</v>
      </c>
      <c r="B33" s="84" t="s">
        <v>285</v>
      </c>
      <c r="C33" s="291">
        <v>96344</v>
      </c>
      <c r="D33" s="92">
        <v>116000</v>
      </c>
      <c r="E33" s="92">
        <v>116000</v>
      </c>
      <c r="F33" s="92">
        <v>71242</v>
      </c>
      <c r="G33" s="282">
        <f t="shared" si="2"/>
        <v>61.41551724137931</v>
      </c>
      <c r="H33" s="280">
        <f t="shared" si="1"/>
        <v>73.9454454870049</v>
      </c>
    </row>
    <row r="34" spans="1:8" ht="12.75">
      <c r="A34" s="121">
        <v>3237</v>
      </c>
      <c r="B34" s="84" t="s">
        <v>269</v>
      </c>
      <c r="C34" s="291">
        <v>346415</v>
      </c>
      <c r="D34" s="92">
        <v>500000</v>
      </c>
      <c r="E34" s="92">
        <v>500000</v>
      </c>
      <c r="F34" s="92">
        <v>398149</v>
      </c>
      <c r="G34" s="280">
        <f t="shared" si="2"/>
        <v>79.62979999999999</v>
      </c>
      <c r="H34" s="280">
        <f t="shared" si="1"/>
        <v>114.93411082083628</v>
      </c>
    </row>
    <row r="35" spans="1:8" ht="12.75">
      <c r="A35" s="121">
        <v>3238</v>
      </c>
      <c r="B35" s="84" t="s">
        <v>97</v>
      </c>
      <c r="C35" s="291">
        <v>28344</v>
      </c>
      <c r="D35" s="92">
        <v>60000</v>
      </c>
      <c r="E35" s="92">
        <v>60000</v>
      </c>
      <c r="F35" s="92">
        <v>28064</v>
      </c>
      <c r="G35" s="282">
        <f t="shared" si="2"/>
        <v>46.77333333333333</v>
      </c>
      <c r="H35" s="280">
        <f t="shared" si="1"/>
        <v>99.01213660739486</v>
      </c>
    </row>
    <row r="36" spans="1:8" ht="12.75">
      <c r="A36" s="121">
        <v>3239</v>
      </c>
      <c r="B36" s="84" t="s">
        <v>270</v>
      </c>
      <c r="C36" s="291">
        <v>36719</v>
      </c>
      <c r="D36" s="92">
        <v>126000</v>
      </c>
      <c r="E36" s="92">
        <v>126000</v>
      </c>
      <c r="F36" s="92">
        <v>66290</v>
      </c>
      <c r="G36" s="280">
        <f t="shared" si="2"/>
        <v>52.61111111111111</v>
      </c>
      <c r="H36" s="280">
        <f t="shared" si="1"/>
        <v>180.5332389226286</v>
      </c>
    </row>
    <row r="37" spans="1:8" ht="12.75">
      <c r="A37" s="402">
        <v>329</v>
      </c>
      <c r="B37" s="403" t="s">
        <v>45</v>
      </c>
      <c r="C37" s="404">
        <f>C38+C39+C40</f>
        <v>657216</v>
      </c>
      <c r="D37" s="405">
        <v>957000</v>
      </c>
      <c r="E37" s="405">
        <f>E38+E39+E40</f>
        <v>957000</v>
      </c>
      <c r="F37" s="405">
        <f>F38+F39+F40</f>
        <v>851853</v>
      </c>
      <c r="G37" s="407">
        <f>F37/E37*100</f>
        <v>89.0128526645768</v>
      </c>
      <c r="H37" s="406">
        <f t="shared" si="1"/>
        <v>129.6153775927549</v>
      </c>
    </row>
    <row r="38" spans="1:8" ht="14.25" customHeight="1">
      <c r="A38" s="121">
        <v>3291</v>
      </c>
      <c r="B38" s="84" t="s">
        <v>271</v>
      </c>
      <c r="C38" s="291">
        <v>326196</v>
      </c>
      <c r="D38" s="92">
        <v>510000</v>
      </c>
      <c r="E38" s="92">
        <v>510000</v>
      </c>
      <c r="F38" s="92">
        <v>479791</v>
      </c>
      <c r="G38" s="280">
        <f>F38/E38*100</f>
        <v>94.07666666666667</v>
      </c>
      <c r="H38" s="280">
        <f>F37/C37*100</f>
        <v>129.6153775927549</v>
      </c>
    </row>
    <row r="39" spans="1:8" ht="12.75">
      <c r="A39" s="121">
        <v>3293</v>
      </c>
      <c r="B39" s="84" t="s">
        <v>69</v>
      </c>
      <c r="C39" s="291">
        <v>75674</v>
      </c>
      <c r="D39" s="92">
        <v>110000</v>
      </c>
      <c r="E39" s="92">
        <v>110000</v>
      </c>
      <c r="F39" s="92">
        <v>97453</v>
      </c>
      <c r="G39" s="282">
        <f>F39/E39*100</f>
        <v>88.59363636363636</v>
      </c>
      <c r="H39" s="280">
        <f t="shared" si="1"/>
        <v>128.78003012923858</v>
      </c>
    </row>
    <row r="40" spans="1:8" ht="12.75">
      <c r="A40" s="121">
        <v>3299</v>
      </c>
      <c r="B40" s="84" t="s">
        <v>45</v>
      </c>
      <c r="C40" s="291">
        <v>255346</v>
      </c>
      <c r="D40" s="92">
        <v>337000</v>
      </c>
      <c r="E40" s="92">
        <v>337000</v>
      </c>
      <c r="F40" s="92">
        <v>274609</v>
      </c>
      <c r="G40" s="280">
        <f>F38/C38*100</f>
        <v>147.08672086720867</v>
      </c>
      <c r="H40" s="280">
        <f t="shared" si="1"/>
        <v>107.5438816351147</v>
      </c>
    </row>
    <row r="41" spans="1:8" ht="12.75">
      <c r="A41" s="117">
        <v>34</v>
      </c>
      <c r="B41" s="83" t="s">
        <v>46</v>
      </c>
      <c r="C41" s="312">
        <f>C42+C44</f>
        <v>49279</v>
      </c>
      <c r="D41" s="89">
        <v>58000</v>
      </c>
      <c r="E41" s="89">
        <f>E42+E44</f>
        <v>58000</v>
      </c>
      <c r="F41" s="89">
        <f>F42+F44</f>
        <v>27215</v>
      </c>
      <c r="G41" s="268">
        <f aca="true" t="shared" si="3" ref="G41:G49">F41/E41*100</f>
        <v>46.922413793103445</v>
      </c>
      <c r="H41" s="408">
        <f t="shared" si="1"/>
        <v>55.22636417135088</v>
      </c>
    </row>
    <row r="42" spans="1:8" ht="12.75">
      <c r="A42" s="402">
        <v>342</v>
      </c>
      <c r="B42" s="403" t="s">
        <v>47</v>
      </c>
      <c r="C42" s="404">
        <v>28131</v>
      </c>
      <c r="D42" s="405">
        <v>20000</v>
      </c>
      <c r="E42" s="405">
        <f>E43</f>
        <v>20000</v>
      </c>
      <c r="F42" s="405">
        <v>8765</v>
      </c>
      <c r="G42" s="407">
        <f t="shared" si="3"/>
        <v>43.824999999999996</v>
      </c>
      <c r="H42" s="406">
        <f t="shared" si="1"/>
        <v>31.15779744765561</v>
      </c>
    </row>
    <row r="43" spans="1:8" ht="12.75">
      <c r="A43" s="121">
        <v>3423</v>
      </c>
      <c r="B43" s="84" t="s">
        <v>47</v>
      </c>
      <c r="C43" s="291">
        <v>28131</v>
      </c>
      <c r="D43" s="92">
        <v>20000</v>
      </c>
      <c r="E43" s="92">
        <v>20000</v>
      </c>
      <c r="F43" s="92">
        <v>8765</v>
      </c>
      <c r="G43" s="280">
        <f t="shared" si="3"/>
        <v>43.824999999999996</v>
      </c>
      <c r="H43" s="280">
        <f t="shared" si="1"/>
        <v>31.15779744765561</v>
      </c>
    </row>
    <row r="44" spans="1:8" ht="12.75">
      <c r="A44" s="402">
        <v>343</v>
      </c>
      <c r="B44" s="403" t="s">
        <v>48</v>
      </c>
      <c r="C44" s="404">
        <f>C45+C46+C47</f>
        <v>21148</v>
      </c>
      <c r="D44" s="405">
        <v>38000</v>
      </c>
      <c r="E44" s="405">
        <f>E45+E46+E47</f>
        <v>38000</v>
      </c>
      <c r="F44" s="405">
        <f>F45+F46+F47</f>
        <v>18450</v>
      </c>
      <c r="G44" s="406">
        <f t="shared" si="3"/>
        <v>48.55263157894737</v>
      </c>
      <c r="H44" s="406">
        <f t="shared" si="1"/>
        <v>87.24229241535842</v>
      </c>
    </row>
    <row r="45" spans="1:8" ht="12.75">
      <c r="A45" s="121">
        <v>3431</v>
      </c>
      <c r="B45" s="84" t="s">
        <v>79</v>
      </c>
      <c r="C45" s="291">
        <v>18168</v>
      </c>
      <c r="D45" s="92">
        <v>27000</v>
      </c>
      <c r="E45" s="92">
        <v>27000</v>
      </c>
      <c r="F45" s="92">
        <v>15431</v>
      </c>
      <c r="G45" s="280">
        <f t="shared" si="3"/>
        <v>57.15185185185185</v>
      </c>
      <c r="H45" s="280">
        <f t="shared" si="1"/>
        <v>84.93505063848524</v>
      </c>
    </row>
    <row r="46" spans="1:8" ht="12.75">
      <c r="A46" s="121">
        <v>3433</v>
      </c>
      <c r="B46" s="84" t="s">
        <v>80</v>
      </c>
      <c r="C46" s="291">
        <v>34</v>
      </c>
      <c r="D46" s="92">
        <v>5000</v>
      </c>
      <c r="E46" s="92">
        <v>5000</v>
      </c>
      <c r="F46" s="92">
        <v>170</v>
      </c>
      <c r="G46" s="280">
        <f t="shared" si="3"/>
        <v>3.4000000000000004</v>
      </c>
      <c r="H46" s="280">
        <f t="shared" si="1"/>
        <v>500</v>
      </c>
    </row>
    <row r="47" spans="1:8" ht="12.75">
      <c r="A47" s="121">
        <v>3434</v>
      </c>
      <c r="B47" s="84" t="s">
        <v>272</v>
      </c>
      <c r="C47" s="291">
        <v>2946</v>
      </c>
      <c r="D47" s="92">
        <v>6000</v>
      </c>
      <c r="E47" s="92">
        <v>6000</v>
      </c>
      <c r="F47" s="92">
        <v>2849</v>
      </c>
      <c r="G47" s="280">
        <f t="shared" si="3"/>
        <v>47.483333333333334</v>
      </c>
      <c r="H47" s="282">
        <f t="shared" si="1"/>
        <v>96.70739986422268</v>
      </c>
    </row>
    <row r="48" spans="1:8" ht="12.75">
      <c r="A48" s="134">
        <v>35</v>
      </c>
      <c r="B48" s="135" t="s">
        <v>137</v>
      </c>
      <c r="C48" s="312">
        <f>C49</f>
        <v>230658</v>
      </c>
      <c r="D48" s="90">
        <f>D49</f>
        <v>300000</v>
      </c>
      <c r="E48" s="90">
        <f>E49</f>
        <v>300000</v>
      </c>
      <c r="F48" s="90">
        <f>F49</f>
        <v>259411</v>
      </c>
      <c r="G48" s="281">
        <f t="shared" si="3"/>
        <v>86.47033333333334</v>
      </c>
      <c r="H48" s="408">
        <f t="shared" si="1"/>
        <v>112.46564177266775</v>
      </c>
    </row>
    <row r="49" spans="1:8" ht="12.75">
      <c r="A49" s="402">
        <v>352</v>
      </c>
      <c r="B49" s="403" t="s">
        <v>139</v>
      </c>
      <c r="C49" s="404">
        <v>230658</v>
      </c>
      <c r="D49" s="405">
        <v>300000</v>
      </c>
      <c r="E49" s="405">
        <f>E50</f>
        <v>300000</v>
      </c>
      <c r="F49" s="405">
        <v>259411</v>
      </c>
      <c r="G49" s="406">
        <f t="shared" si="3"/>
        <v>86.47033333333334</v>
      </c>
      <c r="H49" s="406">
        <f t="shared" si="1"/>
        <v>112.46564177266775</v>
      </c>
    </row>
    <row r="50" spans="1:8" ht="12.75">
      <c r="A50" s="121">
        <v>3523</v>
      </c>
      <c r="B50" s="84" t="s">
        <v>273</v>
      </c>
      <c r="C50" s="291">
        <v>230658</v>
      </c>
      <c r="D50" s="92">
        <v>300000</v>
      </c>
      <c r="E50" s="92">
        <v>300000</v>
      </c>
      <c r="F50" s="92">
        <v>259411</v>
      </c>
      <c r="G50" s="282">
        <v>86</v>
      </c>
      <c r="H50" s="280">
        <f t="shared" si="1"/>
        <v>112.46564177266775</v>
      </c>
    </row>
    <row r="51" spans="1:8" ht="25.5" customHeight="1">
      <c r="A51" s="117">
        <v>37</v>
      </c>
      <c r="B51" s="83" t="s">
        <v>188</v>
      </c>
      <c r="C51" s="312">
        <f>C52</f>
        <v>464480</v>
      </c>
      <c r="D51" s="89">
        <f>D52</f>
        <v>653200</v>
      </c>
      <c r="E51" s="89">
        <f>E52</f>
        <v>653200</v>
      </c>
      <c r="F51" s="89">
        <f>F52</f>
        <v>572138</v>
      </c>
      <c r="G51" s="90">
        <f>F51/E51*100</f>
        <v>87.59001837109615</v>
      </c>
      <c r="H51" s="408">
        <f t="shared" si="1"/>
        <v>123.17817774715812</v>
      </c>
    </row>
    <row r="52" spans="1:8" ht="12.75">
      <c r="A52" s="402">
        <v>372</v>
      </c>
      <c r="B52" s="403" t="s">
        <v>49</v>
      </c>
      <c r="C52" s="404">
        <v>464480</v>
      </c>
      <c r="D52" s="405">
        <v>653200</v>
      </c>
      <c r="E52" s="405">
        <f>E53</f>
        <v>653200</v>
      </c>
      <c r="F52" s="405">
        <v>572138</v>
      </c>
      <c r="G52" s="406">
        <f>F52/E52*100</f>
        <v>87.59001837109615</v>
      </c>
      <c r="H52" s="406">
        <f t="shared" si="1"/>
        <v>123.17817774715812</v>
      </c>
    </row>
    <row r="53" spans="1:8" ht="12.75">
      <c r="A53" s="121">
        <v>3721</v>
      </c>
      <c r="B53" s="84" t="s">
        <v>105</v>
      </c>
      <c r="C53" s="291">
        <v>464480</v>
      </c>
      <c r="D53" s="92">
        <v>653200</v>
      </c>
      <c r="E53" s="92">
        <v>653200</v>
      </c>
      <c r="F53" s="92">
        <v>572138</v>
      </c>
      <c r="G53" s="282">
        <v>88</v>
      </c>
      <c r="H53" s="280">
        <f t="shared" si="1"/>
        <v>123.17817774715812</v>
      </c>
    </row>
    <row r="54" spans="1:8" ht="12.75">
      <c r="A54" s="117">
        <v>38</v>
      </c>
      <c r="B54" s="83" t="s">
        <v>50</v>
      </c>
      <c r="C54" s="312">
        <f>C55+C57</f>
        <v>1487987</v>
      </c>
      <c r="D54" s="89">
        <f>D55+D57</f>
        <v>1398400</v>
      </c>
      <c r="E54" s="89">
        <f>E55+E57</f>
        <v>1398400</v>
      </c>
      <c r="F54" s="89">
        <f>F55+F57</f>
        <v>1089785</v>
      </c>
      <c r="G54" s="281">
        <f>F54/E54*100</f>
        <v>77.93084954233409</v>
      </c>
      <c r="H54" s="408">
        <f t="shared" si="1"/>
        <v>73.23887910311045</v>
      </c>
    </row>
    <row r="55" spans="1:8" ht="12.75">
      <c r="A55" s="402">
        <v>381</v>
      </c>
      <c r="B55" s="403" t="s">
        <v>51</v>
      </c>
      <c r="C55" s="404">
        <v>1304073</v>
      </c>
      <c r="D55" s="405">
        <v>1378400</v>
      </c>
      <c r="E55" s="405">
        <v>1378400</v>
      </c>
      <c r="F55" s="405">
        <f>F56</f>
        <v>1075745</v>
      </c>
      <c r="G55" s="406">
        <f>F55/E55*100</f>
        <v>78.0430208937899</v>
      </c>
      <c r="H55" s="406">
        <f t="shared" si="1"/>
        <v>82.49116422163483</v>
      </c>
    </row>
    <row r="56" spans="1:8" ht="12.75">
      <c r="A56" s="234">
        <v>3811</v>
      </c>
      <c r="B56" s="235" t="s">
        <v>92</v>
      </c>
      <c r="C56" s="328">
        <v>1304073</v>
      </c>
      <c r="D56" s="236">
        <v>1378400</v>
      </c>
      <c r="E56" s="236">
        <v>1378400</v>
      </c>
      <c r="F56" s="236">
        <v>1075745</v>
      </c>
      <c r="G56" s="280">
        <v>78</v>
      </c>
      <c r="H56" s="280">
        <f t="shared" si="1"/>
        <v>82.49116422163483</v>
      </c>
    </row>
    <row r="57" spans="1:8" ht="12.75">
      <c r="A57" s="409">
        <v>383</v>
      </c>
      <c r="B57" s="410" t="s">
        <v>52</v>
      </c>
      <c r="C57" s="411">
        <v>183914</v>
      </c>
      <c r="D57" s="412">
        <v>20000</v>
      </c>
      <c r="E57" s="412">
        <v>20000</v>
      </c>
      <c r="F57" s="412">
        <v>14040</v>
      </c>
      <c r="G57" s="406">
        <f>F57/E57*100</f>
        <v>70.19999999999999</v>
      </c>
      <c r="H57" s="406">
        <f t="shared" si="1"/>
        <v>7.634002849157759</v>
      </c>
    </row>
    <row r="58" spans="1:8" ht="12.75">
      <c r="A58" s="375">
        <v>3831</v>
      </c>
      <c r="B58" s="376" t="s">
        <v>274</v>
      </c>
      <c r="C58" s="377">
        <v>183914</v>
      </c>
      <c r="D58" s="378">
        <v>20000</v>
      </c>
      <c r="E58" s="378">
        <v>20000</v>
      </c>
      <c r="F58" s="378">
        <v>14040</v>
      </c>
      <c r="G58" s="282">
        <v>70</v>
      </c>
      <c r="H58" s="449">
        <f t="shared" si="1"/>
        <v>7.634002849157759</v>
      </c>
    </row>
    <row r="59" spans="1:8" ht="26.25" customHeight="1">
      <c r="A59" s="65">
        <v>4</v>
      </c>
      <c r="B59" s="67" t="s">
        <v>53</v>
      </c>
      <c r="C59" s="319">
        <f>C60+C65</f>
        <v>7411090</v>
      </c>
      <c r="D59" s="61">
        <f>D60+D65</f>
        <v>4882000</v>
      </c>
      <c r="E59" s="61">
        <f>E60+E65</f>
        <v>4812000</v>
      </c>
      <c r="F59" s="61">
        <f>F60+F65</f>
        <v>2738697</v>
      </c>
      <c r="G59" s="61">
        <f>F59/E59*100</f>
        <v>56.913902743142145</v>
      </c>
      <c r="H59" s="61">
        <f t="shared" si="1"/>
        <v>36.95403780010768</v>
      </c>
    </row>
    <row r="60" spans="1:8" ht="13.5" customHeight="1">
      <c r="A60" s="125">
        <v>41</v>
      </c>
      <c r="B60" s="126" t="s">
        <v>57</v>
      </c>
      <c r="C60" s="318">
        <f>C61+C63</f>
        <v>524669</v>
      </c>
      <c r="D60" s="127">
        <f>SUM(D61:D63)</f>
        <v>536000</v>
      </c>
      <c r="E60" s="127">
        <f>E61+E63</f>
        <v>466000</v>
      </c>
      <c r="F60" s="127">
        <f>SUM(F61:F63)</f>
        <v>196250</v>
      </c>
      <c r="G60" s="281">
        <f>F60/E60*100</f>
        <v>42.113733905579394</v>
      </c>
      <c r="H60" s="448">
        <f t="shared" si="1"/>
        <v>37.404535049717055</v>
      </c>
    </row>
    <row r="61" spans="1:8" ht="12.75">
      <c r="A61" s="402">
        <v>411</v>
      </c>
      <c r="B61" s="403" t="s">
        <v>54</v>
      </c>
      <c r="C61" s="404">
        <f>C62</f>
        <v>25398</v>
      </c>
      <c r="D61" s="405">
        <v>70000</v>
      </c>
      <c r="E61" s="405">
        <v>70000</v>
      </c>
      <c r="F61" s="405">
        <v>0</v>
      </c>
      <c r="G61" s="406">
        <f>F61/E61*100</f>
        <v>0</v>
      </c>
      <c r="H61" s="408">
        <f t="shared" si="1"/>
        <v>0</v>
      </c>
    </row>
    <row r="62" spans="1:8" ht="12.75">
      <c r="A62" s="234">
        <v>4111</v>
      </c>
      <c r="B62" s="235" t="s">
        <v>276</v>
      </c>
      <c r="C62" s="328">
        <v>25398</v>
      </c>
      <c r="D62" s="236">
        <v>70000</v>
      </c>
      <c r="E62" s="236">
        <v>70000</v>
      </c>
      <c r="F62" s="236">
        <v>0</v>
      </c>
      <c r="G62" s="280">
        <v>0</v>
      </c>
      <c r="H62" s="363">
        <f t="shared" si="1"/>
        <v>0</v>
      </c>
    </row>
    <row r="63" spans="1:8" ht="12.75">
      <c r="A63" s="409">
        <v>412</v>
      </c>
      <c r="B63" s="410" t="s">
        <v>88</v>
      </c>
      <c r="C63" s="411">
        <v>499271</v>
      </c>
      <c r="D63" s="412">
        <v>396000</v>
      </c>
      <c r="E63" s="412">
        <v>396000</v>
      </c>
      <c r="F63" s="412">
        <v>196250</v>
      </c>
      <c r="G63" s="406">
        <f aca="true" t="shared" si="4" ref="G63:G72">F63/E63*100</f>
        <v>49.55808080808081</v>
      </c>
      <c r="H63" s="408">
        <f t="shared" si="1"/>
        <v>39.30731005806466</v>
      </c>
    </row>
    <row r="64" spans="1:8" ht="12.75">
      <c r="A64" s="375">
        <v>4126</v>
      </c>
      <c r="B64" s="376" t="s">
        <v>275</v>
      </c>
      <c r="C64" s="377">
        <v>499271</v>
      </c>
      <c r="D64" s="378">
        <v>396000</v>
      </c>
      <c r="E64" s="378">
        <v>396000</v>
      </c>
      <c r="F64" s="378">
        <v>196250</v>
      </c>
      <c r="G64" s="282">
        <f t="shared" si="4"/>
        <v>49.55808080808081</v>
      </c>
      <c r="H64" s="450">
        <f t="shared" si="1"/>
        <v>39.30731005806466</v>
      </c>
    </row>
    <row r="65" spans="1:8" ht="23.25" customHeight="1">
      <c r="A65" s="255">
        <v>42</v>
      </c>
      <c r="B65" s="55" t="s">
        <v>58</v>
      </c>
      <c r="C65" s="359">
        <f>C66+C70+C74+C76</f>
        <v>6886421</v>
      </c>
      <c r="D65" s="58">
        <f>SUM(D66:D76)</f>
        <v>4346000</v>
      </c>
      <c r="E65" s="58">
        <f>E66+E70+E74+E76</f>
        <v>4346000</v>
      </c>
      <c r="F65" s="58">
        <f>F66+F70+F74+F76</f>
        <v>2542447</v>
      </c>
      <c r="G65" s="276">
        <f t="shared" si="4"/>
        <v>58.500851357570184</v>
      </c>
      <c r="H65" s="276">
        <f t="shared" si="1"/>
        <v>36.91971489980064</v>
      </c>
    </row>
    <row r="66" spans="1:8" ht="12.75">
      <c r="A66" s="413">
        <v>421</v>
      </c>
      <c r="B66" s="414" t="s">
        <v>55</v>
      </c>
      <c r="C66" s="415">
        <v>6771559</v>
      </c>
      <c r="D66" s="416">
        <v>4209000</v>
      </c>
      <c r="E66" s="416">
        <v>4209000</v>
      </c>
      <c r="F66" s="416">
        <f>F67+F68+F69</f>
        <v>2451286</v>
      </c>
      <c r="G66" s="428">
        <f t="shared" si="4"/>
        <v>58.2391541933951</v>
      </c>
      <c r="H66" s="448">
        <f t="shared" si="1"/>
        <v>36.19972889551726</v>
      </c>
    </row>
    <row r="67" spans="1:8" ht="12.75">
      <c r="A67" s="253">
        <v>4212</v>
      </c>
      <c r="B67" s="356" t="s">
        <v>277</v>
      </c>
      <c r="C67" s="379">
        <v>434634</v>
      </c>
      <c r="D67" s="254"/>
      <c r="E67" s="254">
        <v>1850000</v>
      </c>
      <c r="F67" s="254">
        <v>1237587</v>
      </c>
      <c r="G67" s="463">
        <f t="shared" si="4"/>
        <v>66.89659459459459</v>
      </c>
      <c r="H67" s="363">
        <f t="shared" si="1"/>
        <v>284.7423349300791</v>
      </c>
    </row>
    <row r="68" spans="1:8" ht="12.75">
      <c r="A68" s="253">
        <v>4213</v>
      </c>
      <c r="B68" s="356" t="s">
        <v>278</v>
      </c>
      <c r="C68" s="379">
        <v>5718116</v>
      </c>
      <c r="D68" s="254"/>
      <c r="E68" s="254">
        <v>1811000</v>
      </c>
      <c r="F68" s="254">
        <v>948319</v>
      </c>
      <c r="G68" s="282">
        <f t="shared" si="4"/>
        <v>52.364384318056324</v>
      </c>
      <c r="H68" s="363">
        <f t="shared" si="1"/>
        <v>16.584465932485454</v>
      </c>
    </row>
    <row r="69" spans="1:8" ht="12.75">
      <c r="A69" s="253">
        <v>4214</v>
      </c>
      <c r="B69" s="356" t="s">
        <v>279</v>
      </c>
      <c r="C69" s="379">
        <v>618809</v>
      </c>
      <c r="D69" s="254"/>
      <c r="E69" s="254">
        <v>2398000</v>
      </c>
      <c r="F69" s="254">
        <v>265380</v>
      </c>
      <c r="G69" s="280">
        <f t="shared" si="4"/>
        <v>11.06672226855713</v>
      </c>
      <c r="H69" s="363">
        <f t="shared" si="1"/>
        <v>42.88560767538934</v>
      </c>
    </row>
    <row r="70" spans="1:8" ht="12.75">
      <c r="A70" s="402">
        <v>422</v>
      </c>
      <c r="B70" s="417" t="s">
        <v>56</v>
      </c>
      <c r="C70" s="404">
        <f>C71+C72+C73</f>
        <v>69862</v>
      </c>
      <c r="D70" s="405">
        <v>122000</v>
      </c>
      <c r="E70" s="406">
        <f>E71+E72+E73</f>
        <v>122000</v>
      </c>
      <c r="F70" s="405">
        <f>F71</f>
        <v>78483</v>
      </c>
      <c r="G70" s="406">
        <f t="shared" si="4"/>
        <v>64.33032786885245</v>
      </c>
      <c r="H70" s="408">
        <f t="shared" si="1"/>
        <v>112.34004179668489</v>
      </c>
    </row>
    <row r="71" spans="1:8" s="259" customFormat="1" ht="12.75">
      <c r="A71" s="435">
        <v>4221</v>
      </c>
      <c r="B71" s="436" t="s">
        <v>284</v>
      </c>
      <c r="C71" s="437">
        <v>29080</v>
      </c>
      <c r="D71" s="240"/>
      <c r="E71" s="240">
        <v>117000</v>
      </c>
      <c r="F71" s="240">
        <v>78483</v>
      </c>
      <c r="G71" s="280">
        <f t="shared" si="4"/>
        <v>67.07948717948719</v>
      </c>
      <c r="H71" s="363">
        <f t="shared" si="1"/>
        <v>269.88651994497934</v>
      </c>
    </row>
    <row r="72" spans="1:8" s="259" customFormat="1" ht="12.75">
      <c r="A72" s="435" t="s">
        <v>286</v>
      </c>
      <c r="B72" s="436"/>
      <c r="C72" s="437">
        <v>28840</v>
      </c>
      <c r="D72" s="240"/>
      <c r="E72" s="240">
        <v>5000</v>
      </c>
      <c r="F72" s="240">
        <v>0</v>
      </c>
      <c r="G72" s="280">
        <f t="shared" si="4"/>
        <v>0</v>
      </c>
      <c r="H72" s="363">
        <f t="shared" si="1"/>
        <v>0</v>
      </c>
    </row>
    <row r="73" spans="1:8" s="259" customFormat="1" ht="12.75">
      <c r="A73" s="435">
        <v>4227</v>
      </c>
      <c r="B73" s="436" t="s">
        <v>287</v>
      </c>
      <c r="C73" s="437">
        <v>11942</v>
      </c>
      <c r="D73" s="240"/>
      <c r="E73" s="240">
        <v>0</v>
      </c>
      <c r="F73" s="240">
        <v>0</v>
      </c>
      <c r="G73" s="280">
        <v>0</v>
      </c>
      <c r="H73" s="363">
        <f aca="true" t="shared" si="5" ref="H73:H88">F73/C73*100</f>
        <v>0</v>
      </c>
    </row>
    <row r="74" spans="1:8" ht="12.75">
      <c r="A74" s="409">
        <v>423</v>
      </c>
      <c r="B74" s="434" t="s">
        <v>259</v>
      </c>
      <c r="C74" s="411">
        <f>C75</f>
        <v>30000</v>
      </c>
      <c r="D74" s="438">
        <v>0</v>
      </c>
      <c r="E74" s="412">
        <v>0</v>
      </c>
      <c r="F74" s="412">
        <v>0</v>
      </c>
      <c r="G74" s="406">
        <v>0</v>
      </c>
      <c r="H74" s="408">
        <f t="shared" si="5"/>
        <v>0</v>
      </c>
    </row>
    <row r="75" spans="1:8" ht="12.75">
      <c r="A75" s="234">
        <v>4231</v>
      </c>
      <c r="B75" s="357" t="s">
        <v>280</v>
      </c>
      <c r="C75" s="328">
        <v>30000</v>
      </c>
      <c r="D75" s="239">
        <v>0</v>
      </c>
      <c r="E75" s="236">
        <v>0</v>
      </c>
      <c r="F75" s="236">
        <v>0</v>
      </c>
      <c r="G75" s="280">
        <v>0</v>
      </c>
      <c r="H75" s="363">
        <f t="shared" si="5"/>
        <v>0</v>
      </c>
    </row>
    <row r="76" spans="1:8" ht="15" customHeight="1">
      <c r="A76" s="418">
        <v>424</v>
      </c>
      <c r="B76" s="419" t="s">
        <v>187</v>
      </c>
      <c r="C76" s="420">
        <v>15000</v>
      </c>
      <c r="D76" s="421">
        <v>15000</v>
      </c>
      <c r="E76" s="422">
        <v>15000</v>
      </c>
      <c r="F76" s="422">
        <v>12678</v>
      </c>
      <c r="G76" s="423">
        <f>F76/E76*100</f>
        <v>84.52</v>
      </c>
      <c r="H76" s="408">
        <f t="shared" si="5"/>
        <v>84.52</v>
      </c>
    </row>
    <row r="77" spans="1:9" ht="15" customHeight="1">
      <c r="A77" s="375">
        <v>4241</v>
      </c>
      <c r="B77" s="31" t="s">
        <v>281</v>
      </c>
      <c r="C77" s="377">
        <v>15000</v>
      </c>
      <c r="D77" s="380">
        <v>15000</v>
      </c>
      <c r="E77" s="378">
        <v>15000</v>
      </c>
      <c r="F77" s="378">
        <v>12678</v>
      </c>
      <c r="G77" s="282">
        <v>85</v>
      </c>
      <c r="H77" s="450">
        <f t="shared" si="5"/>
        <v>84.52</v>
      </c>
      <c r="I77" s="81"/>
    </row>
    <row r="78" spans="1:9" ht="12.75">
      <c r="A78" s="161"/>
      <c r="B78" s="160"/>
      <c r="C78" s="358"/>
      <c r="D78" s="358"/>
      <c r="E78" s="161"/>
      <c r="F78" s="161"/>
      <c r="G78" s="278"/>
      <c r="H78" s="278"/>
      <c r="I78" s="81"/>
    </row>
    <row r="79" spans="1:10" ht="12.75">
      <c r="A79" s="168">
        <v>5</v>
      </c>
      <c r="B79" s="162" t="s">
        <v>185</v>
      </c>
      <c r="C79" s="360">
        <f>C80+C84</f>
        <v>75186</v>
      </c>
      <c r="D79" s="360">
        <f>D82+D85</f>
        <v>300000</v>
      </c>
      <c r="E79" s="163">
        <f>E82+E85</f>
        <v>300000</v>
      </c>
      <c r="F79" s="163">
        <f>F82+F85</f>
        <v>300000</v>
      </c>
      <c r="G79" s="277">
        <f>F79/E79*100</f>
        <v>100</v>
      </c>
      <c r="H79" s="277">
        <f t="shared" si="5"/>
        <v>399.01045407389677</v>
      </c>
      <c r="I79" s="81"/>
      <c r="J79" s="159"/>
    </row>
    <row r="80" spans="1:9" s="381" customFormat="1" ht="12.75">
      <c r="A80" s="257">
        <v>51</v>
      </c>
      <c r="B80" s="258" t="s">
        <v>282</v>
      </c>
      <c r="C80" s="383">
        <v>0</v>
      </c>
      <c r="D80" s="383">
        <v>0</v>
      </c>
      <c r="E80" s="384">
        <v>0</v>
      </c>
      <c r="F80" s="384">
        <v>0</v>
      </c>
      <c r="G80" s="385">
        <v>0</v>
      </c>
      <c r="H80" s="276">
        <v>0</v>
      </c>
      <c r="I80" s="373"/>
    </row>
    <row r="81" spans="1:9" s="381" customFormat="1" ht="12.75" hidden="1">
      <c r="A81" s="257"/>
      <c r="B81" s="258"/>
      <c r="C81" s="383"/>
      <c r="D81" s="383"/>
      <c r="E81" s="384"/>
      <c r="F81" s="384"/>
      <c r="G81" s="385"/>
      <c r="H81" s="276" t="e">
        <f t="shared" si="5"/>
        <v>#DIV/0!</v>
      </c>
      <c r="I81" s="373"/>
    </row>
    <row r="82" spans="1:10" s="259" customFormat="1" ht="12.75">
      <c r="A82" s="424">
        <v>516</v>
      </c>
      <c r="B82" s="425" t="s">
        <v>219</v>
      </c>
      <c r="C82" s="426">
        <v>0</v>
      </c>
      <c r="D82" s="442">
        <v>0</v>
      </c>
      <c r="E82" s="427">
        <v>0</v>
      </c>
      <c r="F82" s="427">
        <v>0</v>
      </c>
      <c r="G82" s="428">
        <v>0</v>
      </c>
      <c r="H82" s="451">
        <v>0</v>
      </c>
      <c r="I82" s="374"/>
      <c r="J82" s="260"/>
    </row>
    <row r="83" spans="1:10" s="387" customFormat="1" ht="12.75">
      <c r="A83" s="261">
        <v>5163</v>
      </c>
      <c r="B83" s="386" t="s">
        <v>283</v>
      </c>
      <c r="C83" s="362">
        <v>0</v>
      </c>
      <c r="D83" s="443">
        <v>0</v>
      </c>
      <c r="E83" s="397">
        <v>0</v>
      </c>
      <c r="F83" s="397">
        <v>0</v>
      </c>
      <c r="G83" s="283">
        <v>0</v>
      </c>
      <c r="H83" s="452">
        <v>0</v>
      </c>
      <c r="I83" s="374"/>
      <c r="J83" s="388"/>
    </row>
    <row r="84" spans="1:10" s="259" customFormat="1" ht="12.75">
      <c r="A84" s="257">
        <v>53</v>
      </c>
      <c r="B84" s="382" t="s">
        <v>183</v>
      </c>
      <c r="C84" s="439">
        <f>C87</f>
        <v>75186</v>
      </c>
      <c r="D84" s="444">
        <f>D87</f>
        <v>300000</v>
      </c>
      <c r="E84" s="441">
        <f>E87</f>
        <v>300000</v>
      </c>
      <c r="F84" s="441">
        <f>F87</f>
        <v>300000</v>
      </c>
      <c r="G84" s="393">
        <f>F87/E87*100</f>
        <v>100</v>
      </c>
      <c r="H84" s="276">
        <f t="shared" si="5"/>
        <v>399.01045407389677</v>
      </c>
      <c r="I84" s="446"/>
      <c r="J84" s="260"/>
    </row>
    <row r="85" spans="1:10" s="259" customFormat="1" ht="0.75" customHeight="1">
      <c r="A85" s="261">
        <v>534</v>
      </c>
      <c r="B85" s="386" t="s">
        <v>184</v>
      </c>
      <c r="C85" s="362">
        <v>75185</v>
      </c>
      <c r="D85" s="362">
        <v>300000</v>
      </c>
      <c r="E85" s="399">
        <v>300000</v>
      </c>
      <c r="F85" s="399">
        <v>300000</v>
      </c>
      <c r="G85" s="299">
        <f>F85/E85*100</f>
        <v>100</v>
      </c>
      <c r="H85" s="454">
        <f t="shared" si="5"/>
        <v>399.01576112256436</v>
      </c>
      <c r="I85" s="446"/>
      <c r="J85" s="260"/>
    </row>
    <row r="86" spans="1:9" ht="3" customHeight="1" hidden="1">
      <c r="A86" s="257">
        <v>53</v>
      </c>
      <c r="B86" s="258" t="s">
        <v>183</v>
      </c>
      <c r="C86" s="395"/>
      <c r="D86" s="395"/>
      <c r="E86" s="398" t="e">
        <f>#REF!</f>
        <v>#REF!</v>
      </c>
      <c r="F86" s="398" t="e">
        <f>#REF!</f>
        <v>#REF!</v>
      </c>
      <c r="G86" s="392" t="e">
        <f>#REF!-F86</f>
        <v>#REF!</v>
      </c>
      <c r="H86" s="453" t="e">
        <f t="shared" si="5"/>
        <v>#REF!</v>
      </c>
      <c r="I86" s="447"/>
    </row>
    <row r="87" spans="1:9" s="389" customFormat="1" ht="12.75">
      <c r="A87" s="429">
        <v>534</v>
      </c>
      <c r="B87" s="430" t="s">
        <v>184</v>
      </c>
      <c r="C87" s="431">
        <f>C88</f>
        <v>75186</v>
      </c>
      <c r="D87" s="431">
        <f>D88</f>
        <v>300000</v>
      </c>
      <c r="E87" s="433">
        <f>E88</f>
        <v>300000</v>
      </c>
      <c r="F87" s="440">
        <f>F88</f>
        <v>300000</v>
      </c>
      <c r="G87" s="432">
        <f>F87/E87*100</f>
        <v>100</v>
      </c>
      <c r="H87" s="276">
        <f t="shared" si="5"/>
        <v>399.01045407389677</v>
      </c>
      <c r="I87" s="447"/>
    </row>
    <row r="88" spans="1:9" s="390" customFormat="1" ht="12.75">
      <c r="A88" s="390">
        <v>5341</v>
      </c>
      <c r="B88" s="391" t="s">
        <v>184</v>
      </c>
      <c r="C88" s="396">
        <v>75186</v>
      </c>
      <c r="D88" s="394">
        <v>300000</v>
      </c>
      <c r="E88" s="400">
        <v>300000</v>
      </c>
      <c r="F88" s="401">
        <v>300000</v>
      </c>
      <c r="G88" s="400">
        <f>F88/E88*100</f>
        <v>100</v>
      </c>
      <c r="H88" s="445">
        <f t="shared" si="5"/>
        <v>399.01045407389677</v>
      </c>
      <c r="I88" s="447"/>
    </row>
    <row r="89" ht="12.75">
      <c r="H89" s="464"/>
    </row>
    <row r="90" ht="12.75">
      <c r="H90" s="464"/>
    </row>
    <row r="91" ht="12.75">
      <c r="H91" s="464"/>
    </row>
    <row r="93" spans="1:4" ht="15" customHeight="1">
      <c r="A93" s="12"/>
      <c r="B93" s="29"/>
      <c r="C93" s="29"/>
      <c r="D93" s="29"/>
    </row>
    <row r="94" spans="1:4" ht="15" customHeight="1">
      <c r="A94" s="12"/>
      <c r="B94" s="29"/>
      <c r="C94" s="29"/>
      <c r="D94" s="29"/>
    </row>
    <row r="95" spans="1:4" ht="15" customHeight="1">
      <c r="A95" s="12"/>
      <c r="B95" s="29"/>
      <c r="C95" s="29"/>
      <c r="D95" s="29"/>
    </row>
    <row r="96" spans="1:4" ht="15" customHeight="1">
      <c r="A96" s="12"/>
      <c r="B96" s="29"/>
      <c r="C96" s="29"/>
      <c r="D96" s="29"/>
    </row>
    <row r="97" spans="1:4" ht="12.75">
      <c r="A97" s="13"/>
      <c r="B97" s="29"/>
      <c r="C97" s="29"/>
      <c r="D97" s="29"/>
    </row>
    <row r="98" ht="12.75">
      <c r="A98" s="9"/>
    </row>
    <row r="99" ht="12.75">
      <c r="A99" s="9"/>
    </row>
    <row r="100" ht="12.75">
      <c r="A100" s="9"/>
    </row>
    <row r="101" ht="12.75">
      <c r="A101" s="9"/>
    </row>
    <row r="102" ht="12.75">
      <c r="A102" s="9"/>
    </row>
    <row r="103" ht="12.75">
      <c r="A103" s="9"/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</sheetData>
  <sheetProtection/>
  <printOptions/>
  <pageMargins left="0.24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4">
      <selection activeCell="H20" sqref="H20"/>
    </sheetView>
  </sheetViews>
  <sheetFormatPr defaultColWidth="9.140625" defaultRowHeight="12.75"/>
  <cols>
    <col min="1" max="1" width="6.421875" style="0" customWidth="1"/>
    <col min="2" max="2" width="37.7109375" style="16" customWidth="1"/>
    <col min="3" max="3" width="10.57421875" style="16" customWidth="1"/>
    <col min="4" max="5" width="10.00390625" style="16" customWidth="1"/>
    <col min="6" max="6" width="10.28125" style="0" customWidth="1"/>
    <col min="7" max="7" width="7.00390625" style="0" customWidth="1"/>
    <col min="8" max="8" width="7.140625" style="0" customWidth="1"/>
  </cols>
  <sheetData>
    <row r="1" spans="1:5" ht="15" customHeight="1">
      <c r="A1" s="13"/>
      <c r="B1" s="29"/>
      <c r="C1" s="29"/>
      <c r="D1" s="29"/>
      <c r="E1" s="29"/>
    </row>
    <row r="2" spans="1:5" ht="15" customHeight="1">
      <c r="A2" s="13"/>
      <c r="B2" s="29"/>
      <c r="C2" s="29"/>
      <c r="D2" s="29"/>
      <c r="E2" s="29"/>
    </row>
    <row r="3" spans="1:5" s="4" customFormat="1" ht="22.5">
      <c r="A3" s="3" t="s">
        <v>4</v>
      </c>
      <c r="B3" s="15" t="s">
        <v>238</v>
      </c>
      <c r="C3" s="15"/>
      <c r="D3" s="15"/>
      <c r="E3" s="15"/>
    </row>
    <row r="6" spans="1:8" s="8" customFormat="1" ht="38.25" customHeight="1">
      <c r="A6" s="110" t="s">
        <v>8</v>
      </c>
      <c r="B6" s="112" t="s">
        <v>59</v>
      </c>
      <c r="C6" s="245" t="s">
        <v>253</v>
      </c>
      <c r="D6" s="245" t="s">
        <v>231</v>
      </c>
      <c r="E6" s="245" t="s">
        <v>239</v>
      </c>
      <c r="F6" s="245" t="s">
        <v>251</v>
      </c>
      <c r="G6" s="245" t="s">
        <v>255</v>
      </c>
      <c r="H6" s="245" t="s">
        <v>257</v>
      </c>
    </row>
    <row r="7" spans="1:8" s="1" customFormat="1" ht="12.75">
      <c r="A7" s="113">
        <v>1</v>
      </c>
      <c r="B7" s="114">
        <v>2</v>
      </c>
      <c r="C7" s="114">
        <v>3</v>
      </c>
      <c r="D7" s="114">
        <v>4</v>
      </c>
      <c r="E7" s="113">
        <v>5</v>
      </c>
      <c r="F7" s="113">
        <v>6</v>
      </c>
      <c r="G7" s="113">
        <v>7</v>
      </c>
      <c r="H7" s="113">
        <v>8</v>
      </c>
    </row>
    <row r="8" spans="1:8" ht="24.75" customHeight="1">
      <c r="A8" s="115">
        <v>9</v>
      </c>
      <c r="B8" s="116" t="s">
        <v>60</v>
      </c>
      <c r="C8" s="316">
        <f>C9</f>
        <v>9930508</v>
      </c>
      <c r="D8" s="317">
        <v>0</v>
      </c>
      <c r="E8" s="191">
        <f>E9</f>
        <v>0</v>
      </c>
      <c r="F8" s="191">
        <f>F9</f>
        <v>930508</v>
      </c>
      <c r="G8" s="191"/>
      <c r="H8" s="191">
        <f>H9</f>
        <v>9.370195361606878</v>
      </c>
    </row>
    <row r="9" spans="1:8" s="4" customFormat="1" ht="15" customHeight="1">
      <c r="A9" s="117">
        <v>92</v>
      </c>
      <c r="B9" s="83" t="s">
        <v>61</v>
      </c>
      <c r="C9" s="312">
        <f>C10</f>
        <v>9930508</v>
      </c>
      <c r="D9" s="223">
        <v>0</v>
      </c>
      <c r="E9" s="90">
        <f>E10</f>
        <v>0</v>
      </c>
      <c r="F9" s="90">
        <f>F10</f>
        <v>930508</v>
      </c>
      <c r="G9" s="268"/>
      <c r="H9" s="268">
        <f>H10</f>
        <v>9.370195361606878</v>
      </c>
    </row>
    <row r="10" spans="1:8" s="10" customFormat="1" ht="15" customHeight="1">
      <c r="A10" s="118">
        <v>922</v>
      </c>
      <c r="B10" s="85" t="s">
        <v>62</v>
      </c>
      <c r="C10" s="303">
        <v>9930508</v>
      </c>
      <c r="D10" s="225">
        <v>0</v>
      </c>
      <c r="E10" s="196">
        <v>0</v>
      </c>
      <c r="F10" s="196">
        <v>930508</v>
      </c>
      <c r="G10" s="196"/>
      <c r="H10" s="269">
        <f>F10/C10*100</f>
        <v>9.370195361606878</v>
      </c>
    </row>
    <row r="11" spans="1:8" s="4" customFormat="1" ht="15" customHeight="1">
      <c r="A11" s="33"/>
      <c r="B11" s="34"/>
      <c r="C11" s="34"/>
      <c r="D11" s="34"/>
      <c r="E11" s="34"/>
      <c r="F11" s="24"/>
      <c r="G11" s="24"/>
      <c r="H11" s="24"/>
    </row>
    <row r="12" spans="1:8" ht="15" customHeight="1">
      <c r="A12" s="35"/>
      <c r="B12" s="31"/>
      <c r="C12" s="31"/>
      <c r="D12" s="31"/>
      <c r="E12" s="31"/>
      <c r="F12" s="25"/>
      <c r="G12" s="25"/>
      <c r="H12" s="25"/>
    </row>
    <row r="13" spans="1:5" ht="15" customHeight="1">
      <c r="A13" s="35"/>
      <c r="B13" s="31"/>
      <c r="C13" s="31"/>
      <c r="D13" s="31"/>
      <c r="E13" s="31"/>
    </row>
    <row r="14" spans="1:8" s="4" customFormat="1" ht="15" customHeight="1">
      <c r="A14" s="33"/>
      <c r="B14" s="34"/>
      <c r="C14" s="34"/>
      <c r="D14" s="34"/>
      <c r="E14" s="34"/>
      <c r="F14" s="24"/>
      <c r="G14" s="24"/>
      <c r="H14" s="24"/>
    </row>
    <row r="15" spans="1:8" ht="15" customHeight="1">
      <c r="A15" s="35"/>
      <c r="B15" s="31"/>
      <c r="C15" s="31"/>
      <c r="D15" s="31"/>
      <c r="E15" s="31"/>
      <c r="F15" s="25"/>
      <c r="G15" s="25"/>
      <c r="H15" s="25"/>
    </row>
    <row r="16" spans="1:8" s="4" customFormat="1" ht="15" customHeight="1">
      <c r="A16" s="33" t="s">
        <v>3</v>
      </c>
      <c r="B16" s="34" t="s">
        <v>252</v>
      </c>
      <c r="C16" s="34"/>
      <c r="D16" s="34"/>
      <c r="E16" s="34"/>
      <c r="F16" s="24"/>
      <c r="G16" s="24"/>
      <c r="H16" s="24"/>
    </row>
    <row r="17" spans="1:8" ht="15" customHeight="1">
      <c r="A17" s="35"/>
      <c r="B17" s="31"/>
      <c r="C17" s="31"/>
      <c r="D17" s="31"/>
      <c r="E17" s="31"/>
      <c r="F17" s="25"/>
      <c r="G17" s="25"/>
      <c r="H17" s="25"/>
    </row>
    <row r="18" spans="1:8" s="8" customFormat="1" ht="38.25" customHeight="1">
      <c r="A18" s="47" t="s">
        <v>8</v>
      </c>
      <c r="B18" s="48" t="s">
        <v>63</v>
      </c>
      <c r="C18" s="245" t="s">
        <v>254</v>
      </c>
      <c r="D18" s="245" t="s">
        <v>231</v>
      </c>
      <c r="E18" s="245" t="s">
        <v>239</v>
      </c>
      <c r="F18" s="245" t="s">
        <v>253</v>
      </c>
      <c r="G18" s="245" t="s">
        <v>255</v>
      </c>
      <c r="H18" s="245" t="s">
        <v>256</v>
      </c>
    </row>
    <row r="19" spans="1:8" s="68" customFormat="1" ht="11.25">
      <c r="A19" s="69">
        <v>1</v>
      </c>
      <c r="B19" s="70">
        <v>2</v>
      </c>
      <c r="C19" s="70">
        <v>3</v>
      </c>
      <c r="D19" s="70">
        <v>4</v>
      </c>
      <c r="E19" s="69">
        <v>5</v>
      </c>
      <c r="F19" s="69">
        <v>6</v>
      </c>
      <c r="G19" s="69">
        <v>7</v>
      </c>
      <c r="H19" s="69">
        <v>8</v>
      </c>
    </row>
    <row r="20" spans="1:8" ht="24.75" customHeight="1">
      <c r="A20" s="119">
        <v>8</v>
      </c>
      <c r="B20" s="120" t="s">
        <v>64</v>
      </c>
      <c r="C20" s="313">
        <f aca="true" t="shared" si="0" ref="C20:F21">C21</f>
        <v>1000000</v>
      </c>
      <c r="D20" s="314">
        <f t="shared" si="0"/>
        <v>4000000</v>
      </c>
      <c r="E20" s="314">
        <f t="shared" si="0"/>
        <v>4000000</v>
      </c>
      <c r="F20" s="314">
        <f t="shared" si="0"/>
        <v>4000000</v>
      </c>
      <c r="G20" s="314">
        <f>F20/E20*100</f>
        <v>100</v>
      </c>
      <c r="H20" s="314">
        <f>F20/C20*100</f>
        <v>400</v>
      </c>
    </row>
    <row r="21" spans="1:11" s="4" customFormat="1" ht="15" customHeight="1">
      <c r="A21" s="117">
        <v>81</v>
      </c>
      <c r="B21" s="83" t="s">
        <v>221</v>
      </c>
      <c r="C21" s="312">
        <f t="shared" si="0"/>
        <v>1000000</v>
      </c>
      <c r="D21" s="216">
        <f t="shared" si="0"/>
        <v>4000000</v>
      </c>
      <c r="E21" s="216">
        <f t="shared" si="0"/>
        <v>4000000</v>
      </c>
      <c r="F21" s="216">
        <f t="shared" si="0"/>
        <v>4000000</v>
      </c>
      <c r="G21" s="216">
        <f>F21/E21*100</f>
        <v>100</v>
      </c>
      <c r="H21" s="216">
        <f>F21/C21*100</f>
        <v>400</v>
      </c>
      <c r="K21" s="165"/>
    </row>
    <row r="22" spans="1:8" s="10" customFormat="1" ht="29.25" customHeight="1">
      <c r="A22" s="121">
        <v>815</v>
      </c>
      <c r="B22" s="84" t="s">
        <v>222</v>
      </c>
      <c r="C22" s="291">
        <v>1000000</v>
      </c>
      <c r="D22" s="193">
        <v>4000000</v>
      </c>
      <c r="E22" s="193">
        <v>4000000</v>
      </c>
      <c r="F22" s="193">
        <v>4000000</v>
      </c>
      <c r="G22" s="194">
        <f>E22/D22*100</f>
        <v>100</v>
      </c>
      <c r="H22" s="194">
        <f>F22/C22*100</f>
        <v>400</v>
      </c>
    </row>
    <row r="23" spans="1:8" s="4" customFormat="1" ht="24.75" customHeight="1">
      <c r="A23" s="122">
        <v>5</v>
      </c>
      <c r="B23" s="123" t="s">
        <v>65</v>
      </c>
      <c r="C23" s="315">
        <f>C51+C26+C28</f>
        <v>635832</v>
      </c>
      <c r="D23" s="229">
        <f>D24+D26+D28</f>
        <v>860000</v>
      </c>
      <c r="E23" s="229">
        <f>E24+E26+E28</f>
        <v>860000</v>
      </c>
      <c r="F23" s="229">
        <f>F24+F26+F28</f>
        <v>817793</v>
      </c>
      <c r="G23" s="229">
        <f>F23/E23*100</f>
        <v>95.09220930232559</v>
      </c>
      <c r="H23" s="229">
        <f>F23/C23*100</f>
        <v>128.61777953924934</v>
      </c>
    </row>
    <row r="24" spans="1:8" s="263" customFormat="1" ht="18" customHeight="1">
      <c r="A24" s="134">
        <v>51</v>
      </c>
      <c r="B24" s="135" t="s">
        <v>217</v>
      </c>
      <c r="C24" s="223">
        <f>C25</f>
        <v>0</v>
      </c>
      <c r="D24" s="262">
        <v>0</v>
      </c>
      <c r="E24" s="262">
        <v>0</v>
      </c>
      <c r="F24" s="216">
        <f>F25</f>
        <v>0</v>
      </c>
      <c r="G24" s="192">
        <v>0</v>
      </c>
      <c r="H24" s="192">
        <v>0</v>
      </c>
    </row>
    <row r="25" spans="1:8" s="264" customFormat="1" ht="18" customHeight="1">
      <c r="A25" s="130">
        <v>516</v>
      </c>
      <c r="B25" s="131" t="s">
        <v>220</v>
      </c>
      <c r="C25" s="292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</row>
    <row r="26" spans="1:8" s="4" customFormat="1" ht="15" customHeight="1">
      <c r="A26" s="117">
        <v>53</v>
      </c>
      <c r="B26" s="83" t="s">
        <v>183</v>
      </c>
      <c r="C26" s="312">
        <f>C27</f>
        <v>75185</v>
      </c>
      <c r="D26" s="216">
        <f>D27</f>
        <v>300000</v>
      </c>
      <c r="E26" s="216">
        <f>E27</f>
        <v>300000</v>
      </c>
      <c r="F26" s="216">
        <f>F27</f>
        <v>300000</v>
      </c>
      <c r="G26" s="216">
        <f>F26/E26*100</f>
        <v>100</v>
      </c>
      <c r="H26" s="216">
        <f>F26/C26*100</f>
        <v>399.01576112256436</v>
      </c>
    </row>
    <row r="27" spans="1:8" s="166" customFormat="1" ht="15" customHeight="1">
      <c r="A27" s="164">
        <v>534</v>
      </c>
      <c r="B27" s="131" t="s">
        <v>186</v>
      </c>
      <c r="C27" s="294">
        <v>75185</v>
      </c>
      <c r="D27" s="194">
        <v>300000</v>
      </c>
      <c r="E27" s="194">
        <v>300000</v>
      </c>
      <c r="F27" s="193">
        <v>300000</v>
      </c>
      <c r="G27" s="194">
        <f>E27/D27*100</f>
        <v>100</v>
      </c>
      <c r="H27" s="194">
        <f>F27/C27*100</f>
        <v>399.01576112256436</v>
      </c>
    </row>
    <row r="28" spans="1:9" s="4" customFormat="1" ht="15" customHeight="1">
      <c r="A28" s="132">
        <v>54</v>
      </c>
      <c r="B28" s="167" t="s">
        <v>125</v>
      </c>
      <c r="C28" s="311">
        <f>C29</f>
        <v>560647</v>
      </c>
      <c r="D28" s="216">
        <f>D29</f>
        <v>560000</v>
      </c>
      <c r="E28" s="216">
        <f>E29</f>
        <v>560000</v>
      </c>
      <c r="F28" s="216">
        <f>F29</f>
        <v>517793</v>
      </c>
      <c r="G28" s="216">
        <f>F28/E28*100</f>
        <v>92.46303571428571</v>
      </c>
      <c r="H28" s="216">
        <f>F28/C28*100</f>
        <v>92.3563311673834</v>
      </c>
      <c r="I28" s="169"/>
    </row>
    <row r="29" spans="1:8" s="10" customFormat="1" ht="30.75" customHeight="1">
      <c r="A29" s="118">
        <v>544</v>
      </c>
      <c r="B29" s="85" t="s">
        <v>66</v>
      </c>
      <c r="C29" s="303">
        <v>560647</v>
      </c>
      <c r="D29" s="195">
        <v>560000</v>
      </c>
      <c r="E29" s="195">
        <v>560000</v>
      </c>
      <c r="F29" s="195">
        <v>517793</v>
      </c>
      <c r="G29" s="267">
        <f>E29/D29*100</f>
        <v>100</v>
      </c>
      <c r="H29" s="267">
        <f>F29/C29*100</f>
        <v>92.3563311673834</v>
      </c>
    </row>
    <row r="30" spans="1:5" s="4" customFormat="1" ht="15" customHeight="1">
      <c r="A30" s="14"/>
      <c r="B30" s="32"/>
      <c r="C30" s="32"/>
      <c r="D30" s="32"/>
      <c r="E30" s="32"/>
    </row>
    <row r="31" spans="1:5" s="4" customFormat="1" ht="15" customHeight="1">
      <c r="A31" s="14"/>
      <c r="B31" s="32"/>
      <c r="C31" s="32"/>
      <c r="D31" s="32"/>
      <c r="E31" s="32"/>
    </row>
    <row r="32" spans="1:5" ht="15" customHeight="1">
      <c r="A32" s="13"/>
      <c r="B32" s="29"/>
      <c r="C32" s="29"/>
      <c r="D32" s="29"/>
      <c r="E32" s="29"/>
    </row>
    <row r="33" spans="1:5" ht="15" customHeight="1">
      <c r="A33" s="13"/>
      <c r="B33" s="29"/>
      <c r="C33" s="29"/>
      <c r="D33" s="29"/>
      <c r="E33" s="29"/>
    </row>
    <row r="34" spans="1:5" s="4" customFormat="1" ht="15" customHeight="1">
      <c r="A34" s="14"/>
      <c r="B34" s="32"/>
      <c r="C34" s="32"/>
      <c r="D34" s="32"/>
      <c r="E34" s="32"/>
    </row>
    <row r="35" spans="1:5" s="4" customFormat="1" ht="15" customHeight="1">
      <c r="A35" s="14"/>
      <c r="B35" s="32"/>
      <c r="C35" s="32"/>
      <c r="D35" s="32"/>
      <c r="E35" s="32"/>
    </row>
    <row r="36" spans="1:5" s="10" customFormat="1" ht="15" customHeight="1">
      <c r="A36" s="12"/>
      <c r="B36" s="29"/>
      <c r="C36" s="29"/>
      <c r="D36" s="29"/>
      <c r="E36" s="29"/>
    </row>
    <row r="37" spans="1:5" s="4" customFormat="1" ht="15" customHeight="1">
      <c r="A37" s="14"/>
      <c r="B37" s="32"/>
      <c r="C37" s="32"/>
      <c r="D37" s="32"/>
      <c r="E37" s="32"/>
    </row>
    <row r="38" spans="1:5" s="4" customFormat="1" ht="15" customHeight="1">
      <c r="A38" s="14"/>
      <c r="B38" s="32"/>
      <c r="C38" s="32"/>
      <c r="D38" s="32"/>
      <c r="E38" s="32"/>
    </row>
    <row r="39" spans="1:5" ht="15" customHeight="1">
      <c r="A39" s="13"/>
      <c r="B39" s="29"/>
      <c r="C39" s="29"/>
      <c r="D39" s="29"/>
      <c r="E39" s="29"/>
    </row>
    <row r="40" spans="1:5" ht="15" customHeight="1">
      <c r="A40" s="13"/>
      <c r="B40" s="29"/>
      <c r="C40" s="29"/>
      <c r="D40" s="29"/>
      <c r="E40" s="29"/>
    </row>
    <row r="41" spans="1:5" s="4" customFormat="1" ht="15" customHeight="1">
      <c r="A41" s="14"/>
      <c r="B41" s="32"/>
      <c r="C41" s="32"/>
      <c r="D41" s="32"/>
      <c r="E41" s="32"/>
    </row>
    <row r="42" spans="1:5" ht="15" customHeight="1">
      <c r="A42" s="13"/>
      <c r="B42" s="29"/>
      <c r="C42" s="29"/>
      <c r="D42" s="29"/>
      <c r="E42" s="29"/>
    </row>
    <row r="43" spans="1:5" ht="15" customHeight="1">
      <c r="A43" s="13"/>
      <c r="B43" s="29"/>
      <c r="C43" s="29"/>
      <c r="D43" s="29"/>
      <c r="E43" s="29"/>
    </row>
    <row r="44" spans="1:5" ht="15" customHeight="1">
      <c r="A44" s="13"/>
      <c r="B44" s="29"/>
      <c r="C44" s="29"/>
      <c r="D44" s="29"/>
      <c r="E44" s="29"/>
    </row>
    <row r="45" spans="1:5" s="4" customFormat="1" ht="15" customHeight="1">
      <c r="A45" s="14"/>
      <c r="B45" s="32"/>
      <c r="C45" s="32"/>
      <c r="D45" s="32"/>
      <c r="E45" s="32"/>
    </row>
    <row r="46" spans="1:5" s="4" customFormat="1" ht="15" customHeight="1">
      <c r="A46" s="14"/>
      <c r="B46" s="32"/>
      <c r="C46" s="32"/>
      <c r="D46" s="32"/>
      <c r="E46" s="32"/>
    </row>
    <row r="47" spans="1:5" ht="15" customHeight="1">
      <c r="A47" s="13"/>
      <c r="B47" s="29"/>
      <c r="C47" s="29"/>
      <c r="D47" s="29"/>
      <c r="E47" s="29"/>
    </row>
    <row r="48" spans="1:5" s="4" customFormat="1" ht="15" customHeight="1">
      <c r="A48" s="14"/>
      <c r="B48" s="32"/>
      <c r="C48" s="32"/>
      <c r="D48" s="32"/>
      <c r="E48" s="32"/>
    </row>
    <row r="49" spans="1:5" ht="15" customHeight="1">
      <c r="A49" s="13"/>
      <c r="B49" s="29"/>
      <c r="C49" s="29"/>
      <c r="D49" s="29"/>
      <c r="E49" s="29"/>
    </row>
    <row r="50" spans="1:5" ht="15" customHeight="1">
      <c r="A50" s="13"/>
      <c r="B50" s="29"/>
      <c r="C50" s="29"/>
      <c r="D50" s="29"/>
      <c r="E50" s="29"/>
    </row>
    <row r="51" spans="1:5" ht="15" customHeight="1">
      <c r="A51" s="13"/>
      <c r="B51" s="29"/>
      <c r="C51" s="29"/>
      <c r="D51" s="29"/>
      <c r="E51" s="29"/>
    </row>
    <row r="52" spans="1:5" s="4" customFormat="1" ht="15" customHeight="1">
      <c r="A52" s="14"/>
      <c r="B52" s="32"/>
      <c r="C52" s="32"/>
      <c r="D52" s="32"/>
      <c r="E52" s="32"/>
    </row>
    <row r="53" spans="1:5" s="4" customFormat="1" ht="15" customHeight="1">
      <c r="A53" s="14"/>
      <c r="B53" s="32"/>
      <c r="C53" s="32"/>
      <c r="D53" s="32"/>
      <c r="E53" s="32"/>
    </row>
    <row r="54" spans="1:5" ht="15" customHeight="1">
      <c r="A54" s="13"/>
      <c r="B54" s="29"/>
      <c r="C54" s="29"/>
      <c r="D54" s="29"/>
      <c r="E54" s="2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9"/>
    </row>
    <row r="64" ht="12.75">
      <c r="A64" s="9"/>
    </row>
    <row r="65" ht="12.75">
      <c r="A65" s="9"/>
    </row>
    <row r="66" ht="12.75">
      <c r="A66" s="9"/>
    </row>
    <row r="67" ht="12.75">
      <c r="A67" s="9"/>
    </row>
  </sheetData>
  <printOptions/>
  <pageMargins left="0.24" right="0.24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5"/>
  <sheetViews>
    <sheetView workbookViewId="0" topLeftCell="A1">
      <selection activeCell="G60" sqref="G60"/>
    </sheetView>
  </sheetViews>
  <sheetFormatPr defaultColWidth="9.140625" defaultRowHeight="12.75"/>
  <cols>
    <col min="1" max="1" width="10.8515625" style="71" customWidth="1"/>
    <col min="2" max="2" width="38.7109375" style="16" customWidth="1"/>
    <col min="3" max="4" width="11.28125" style="16" customWidth="1"/>
    <col min="5" max="5" width="10.8515625" style="0" customWidth="1"/>
    <col min="6" max="6" width="6.421875" style="0" customWidth="1"/>
  </cols>
  <sheetData>
    <row r="1" spans="1:6" s="8" customFormat="1" ht="38.25" customHeight="1">
      <c r="A1" s="136" t="s">
        <v>8</v>
      </c>
      <c r="B1" s="48" t="s">
        <v>59</v>
      </c>
      <c r="C1" s="245" t="s">
        <v>231</v>
      </c>
      <c r="D1" s="245" t="s">
        <v>239</v>
      </c>
      <c r="E1" s="245" t="s">
        <v>251</v>
      </c>
      <c r="F1" s="245" t="s">
        <v>260</v>
      </c>
    </row>
    <row r="2" spans="1:6" s="68" customFormat="1" ht="11.25">
      <c r="A2" s="69">
        <v>1</v>
      </c>
      <c r="B2" s="70">
        <v>2</v>
      </c>
      <c r="C2" s="69">
        <v>3</v>
      </c>
      <c r="D2" s="69">
        <v>4</v>
      </c>
      <c r="E2" s="69">
        <v>5</v>
      </c>
      <c r="F2" s="69">
        <v>6</v>
      </c>
    </row>
    <row r="3" spans="1:6" s="4" customFormat="1" ht="24.75" customHeight="1">
      <c r="A3" s="137" t="s">
        <v>72</v>
      </c>
      <c r="B3" s="66" t="s">
        <v>73</v>
      </c>
      <c r="C3" s="227">
        <f>C4+C6+C8+C11+C16+C21+C32+C35+C37+C42+C44+C53+C56+C58+C60+C75+C77+C80+C90+C92+C94+C96+C98+C103+C128+C132+C135+C162+C167+C169</f>
        <v>14147200</v>
      </c>
      <c r="D3" s="227">
        <f>D4+D6+D8+D11+D16+D21+D32+D35+D37+D42+D44+D53+D56+D58+D60+D75+D77+D80+D90+D92+D94+D96+D98+D103+D128+D132+D135+D162+D167+D169</f>
        <v>14147200</v>
      </c>
      <c r="E3" s="228">
        <f>E4+E6+E8+E11+E16+E21+E32+E35+E37+E42+E44+E53+E56+E58+E60+E75+E77+E80+E90+E92+E94+E96+E98+E103+E128+E132+E135+E162+E167+E169</f>
        <v>10290281</v>
      </c>
      <c r="F3" s="227">
        <f>E3/D3*100</f>
        <v>72.73722715448994</v>
      </c>
    </row>
    <row r="4" spans="1:6" ht="15" customHeight="1">
      <c r="A4" s="138">
        <v>311</v>
      </c>
      <c r="B4" s="55" t="s">
        <v>38</v>
      </c>
      <c r="C4" s="198">
        <f>C5</f>
        <v>900000</v>
      </c>
      <c r="D4" s="198">
        <f>D5</f>
        <v>900000</v>
      </c>
      <c r="E4" s="58">
        <f>E5</f>
        <v>861143</v>
      </c>
      <c r="F4" s="250">
        <f aca="true" t="shared" si="0" ref="F4:F60">E4/D4*100</f>
        <v>95.68255555555555</v>
      </c>
    </row>
    <row r="5" spans="1:6" ht="15" customHeight="1">
      <c r="A5" s="139">
        <v>3111</v>
      </c>
      <c r="B5" s="50" t="s">
        <v>74</v>
      </c>
      <c r="C5" s="199">
        <v>900000</v>
      </c>
      <c r="D5" s="199">
        <v>900000</v>
      </c>
      <c r="E5" s="49">
        <v>861143</v>
      </c>
      <c r="F5" s="242">
        <f t="shared" si="0"/>
        <v>95.68255555555555</v>
      </c>
    </row>
    <row r="6" spans="1:6" ht="15" customHeight="1">
      <c r="A6" s="149">
        <v>312</v>
      </c>
      <c r="B6" s="72" t="s">
        <v>39</v>
      </c>
      <c r="C6" s="250">
        <f>C7</f>
        <v>33500</v>
      </c>
      <c r="D6" s="250">
        <f>D7</f>
        <v>33500</v>
      </c>
      <c r="E6" s="214">
        <f>E7</f>
        <v>33500</v>
      </c>
      <c r="F6" s="250">
        <f>E6/D6*100</f>
        <v>100</v>
      </c>
    </row>
    <row r="7" spans="1:6" s="4" customFormat="1" ht="15" customHeight="1">
      <c r="A7" s="139">
        <v>3121</v>
      </c>
      <c r="B7" s="50" t="s">
        <v>39</v>
      </c>
      <c r="C7" s="199">
        <v>33500</v>
      </c>
      <c r="D7" s="199">
        <v>33500</v>
      </c>
      <c r="E7" s="49">
        <v>33500</v>
      </c>
      <c r="F7" s="242">
        <f t="shared" si="0"/>
        <v>100</v>
      </c>
    </row>
    <row r="8" spans="1:6" s="4" customFormat="1" ht="15" customHeight="1">
      <c r="A8" s="149">
        <v>313</v>
      </c>
      <c r="B8" s="72" t="s">
        <v>40</v>
      </c>
      <c r="C8" s="250">
        <f>C9+C10</f>
        <v>139600</v>
      </c>
      <c r="D8" s="250">
        <f>D9+D10</f>
        <v>139600</v>
      </c>
      <c r="E8" s="214">
        <f>E9+E10</f>
        <v>127497</v>
      </c>
      <c r="F8" s="250">
        <f t="shared" si="0"/>
        <v>91.33022922636103</v>
      </c>
    </row>
    <row r="9" spans="1:6" ht="15" customHeight="1">
      <c r="A9" s="139">
        <v>3132</v>
      </c>
      <c r="B9" s="50" t="s">
        <v>191</v>
      </c>
      <c r="C9" s="199">
        <v>125000</v>
      </c>
      <c r="D9" s="199">
        <v>125000</v>
      </c>
      <c r="E9" s="49">
        <v>113238</v>
      </c>
      <c r="F9" s="242">
        <f t="shared" si="0"/>
        <v>90.5904</v>
      </c>
    </row>
    <row r="10" spans="1:6" ht="15" customHeight="1">
      <c r="A10" s="139">
        <v>3133</v>
      </c>
      <c r="B10" s="50" t="s">
        <v>75</v>
      </c>
      <c r="C10" s="199">
        <v>14600</v>
      </c>
      <c r="D10" s="199">
        <v>14600</v>
      </c>
      <c r="E10" s="49">
        <v>14259</v>
      </c>
      <c r="F10" s="242">
        <f t="shared" si="0"/>
        <v>97.66438356164383</v>
      </c>
    </row>
    <row r="11" spans="1:6" s="4" customFormat="1" ht="15" customHeight="1">
      <c r="A11" s="138">
        <v>321</v>
      </c>
      <c r="B11" s="55" t="s">
        <v>295</v>
      </c>
      <c r="C11" s="198">
        <f>SUM(C12:C15)</f>
        <v>98000</v>
      </c>
      <c r="D11" s="198">
        <f>SUM(D12:D15)</f>
        <v>98000</v>
      </c>
      <c r="E11" s="58">
        <f>SUM(E12:E15)</f>
        <v>71710</v>
      </c>
      <c r="F11" s="250">
        <f t="shared" si="0"/>
        <v>73.17346938775509</v>
      </c>
    </row>
    <row r="12" spans="1:6" ht="15" customHeight="1">
      <c r="A12" s="139">
        <v>3211</v>
      </c>
      <c r="B12" s="50" t="s">
        <v>76</v>
      </c>
      <c r="C12" s="199">
        <v>6000</v>
      </c>
      <c r="D12" s="199">
        <v>6000</v>
      </c>
      <c r="E12" s="49">
        <v>5590</v>
      </c>
      <c r="F12" s="242">
        <f t="shared" si="0"/>
        <v>93.16666666666666</v>
      </c>
    </row>
    <row r="13" spans="1:6" ht="15" customHeight="1">
      <c r="A13" s="139">
        <v>3212</v>
      </c>
      <c r="B13" s="50" t="s">
        <v>93</v>
      </c>
      <c r="C13" s="199">
        <v>70000</v>
      </c>
      <c r="D13" s="199">
        <v>70000</v>
      </c>
      <c r="E13" s="49">
        <v>48089</v>
      </c>
      <c r="F13" s="242">
        <f t="shared" si="0"/>
        <v>68.69857142857143</v>
      </c>
    </row>
    <row r="14" spans="1:6" ht="15" customHeight="1">
      <c r="A14" s="139">
        <v>3213</v>
      </c>
      <c r="B14" s="50" t="s">
        <v>77</v>
      </c>
      <c r="C14" s="199">
        <v>6000</v>
      </c>
      <c r="D14" s="199">
        <v>6000</v>
      </c>
      <c r="E14" s="49">
        <v>3225</v>
      </c>
      <c r="F14" s="242">
        <f t="shared" si="0"/>
        <v>53.75</v>
      </c>
    </row>
    <row r="15" spans="1:6" ht="15" customHeight="1">
      <c r="A15" s="139">
        <v>3214</v>
      </c>
      <c r="B15" s="50" t="s">
        <v>169</v>
      </c>
      <c r="C15" s="199">
        <v>16000</v>
      </c>
      <c r="D15" s="199">
        <v>16000</v>
      </c>
      <c r="E15" s="49">
        <v>14806</v>
      </c>
      <c r="F15" s="369">
        <f>E15/D15*100</f>
        <v>92.5375</v>
      </c>
    </row>
    <row r="16" spans="1:6" s="159" customFormat="1" ht="15" customHeight="1">
      <c r="A16" s="149">
        <v>322</v>
      </c>
      <c r="B16" s="72" t="s">
        <v>43</v>
      </c>
      <c r="C16" s="250">
        <f>SUM(C17:C20)</f>
        <v>540000</v>
      </c>
      <c r="D16" s="250">
        <f>SUM(D17:D20)</f>
        <v>540000</v>
      </c>
      <c r="E16" s="214">
        <f>SUM(E17:E20)</f>
        <v>436897</v>
      </c>
      <c r="F16" s="250">
        <f>E15/D15*100</f>
        <v>92.5375</v>
      </c>
    </row>
    <row r="17" spans="1:6" ht="12.75" customHeight="1">
      <c r="A17" s="139">
        <v>3221</v>
      </c>
      <c r="B17" s="50" t="s">
        <v>94</v>
      </c>
      <c r="C17" s="199">
        <v>70000</v>
      </c>
      <c r="D17" s="199">
        <v>70000</v>
      </c>
      <c r="E17" s="49">
        <v>64366</v>
      </c>
      <c r="F17" s="242">
        <f t="shared" si="0"/>
        <v>91.95142857142858</v>
      </c>
    </row>
    <row r="18" spans="1:6" ht="16.5" customHeight="1">
      <c r="A18" s="139">
        <v>3223</v>
      </c>
      <c r="B18" s="50" t="s">
        <v>141</v>
      </c>
      <c r="C18" s="199">
        <v>350000</v>
      </c>
      <c r="D18" s="199">
        <v>350000</v>
      </c>
      <c r="E18" s="49">
        <v>271731</v>
      </c>
      <c r="F18" s="242">
        <f t="shared" si="0"/>
        <v>77.63742857142857</v>
      </c>
    </row>
    <row r="19" spans="1:6" ht="13.5" customHeight="1">
      <c r="A19" s="139">
        <v>3224</v>
      </c>
      <c r="B19" s="50" t="s">
        <v>151</v>
      </c>
      <c r="C19" s="199">
        <v>30000</v>
      </c>
      <c r="D19" s="199">
        <v>30000</v>
      </c>
      <c r="E19" s="49">
        <v>29745</v>
      </c>
      <c r="F19" s="242">
        <f t="shared" si="0"/>
        <v>99.15</v>
      </c>
    </row>
    <row r="20" spans="1:6" ht="15" customHeight="1">
      <c r="A20" s="139">
        <v>3225</v>
      </c>
      <c r="B20" s="50" t="s">
        <v>176</v>
      </c>
      <c r="C20" s="199">
        <v>90000</v>
      </c>
      <c r="D20" s="199">
        <v>90000</v>
      </c>
      <c r="E20" s="49">
        <v>71055</v>
      </c>
      <c r="F20" s="242">
        <f t="shared" si="0"/>
        <v>78.95</v>
      </c>
    </row>
    <row r="21" spans="1:6" ht="15" customHeight="1">
      <c r="A21" s="149">
        <v>323</v>
      </c>
      <c r="B21" s="72" t="s">
        <v>44</v>
      </c>
      <c r="C21" s="250">
        <f>SUM(C22:C31)</f>
        <v>906000</v>
      </c>
      <c r="D21" s="250">
        <f>SUM(D22:D31)</f>
        <v>906000</v>
      </c>
      <c r="E21" s="214">
        <f>SUM(E22:E31)</f>
        <v>685784</v>
      </c>
      <c r="F21" s="250">
        <f>E21/D21*100</f>
        <v>75.69359823399559</v>
      </c>
    </row>
    <row r="22" spans="1:6" ht="15" customHeight="1">
      <c r="A22" s="139">
        <v>3231</v>
      </c>
      <c r="B22" s="50" t="s">
        <v>78</v>
      </c>
      <c r="C22" s="199">
        <v>110000</v>
      </c>
      <c r="D22" s="199">
        <v>110000</v>
      </c>
      <c r="E22" s="49">
        <v>89532</v>
      </c>
      <c r="F22" s="242">
        <f t="shared" si="0"/>
        <v>81.39272727272727</v>
      </c>
    </row>
    <row r="23" spans="1:6" ht="15" customHeight="1">
      <c r="A23" s="139">
        <v>3232</v>
      </c>
      <c r="B23" s="50" t="s">
        <v>132</v>
      </c>
      <c r="C23" s="199">
        <v>5000</v>
      </c>
      <c r="D23" s="199">
        <v>5000</v>
      </c>
      <c r="E23" s="49">
        <v>2950</v>
      </c>
      <c r="F23" s="242">
        <f t="shared" si="0"/>
        <v>59</v>
      </c>
    </row>
    <row r="24" spans="1:6" ht="15" customHeight="1">
      <c r="A24" s="139">
        <v>3232</v>
      </c>
      <c r="B24" s="50" t="s">
        <v>170</v>
      </c>
      <c r="C24" s="199">
        <v>10000</v>
      </c>
      <c r="D24" s="199">
        <v>10000</v>
      </c>
      <c r="E24" s="49">
        <v>2554</v>
      </c>
      <c r="F24" s="242">
        <f t="shared" si="0"/>
        <v>25.540000000000003</v>
      </c>
    </row>
    <row r="25" spans="1:6" ht="15" customHeight="1">
      <c r="A25" s="139">
        <v>3233</v>
      </c>
      <c r="B25" s="50" t="s">
        <v>95</v>
      </c>
      <c r="C25" s="199">
        <v>60000</v>
      </c>
      <c r="D25" s="199">
        <v>60000</v>
      </c>
      <c r="E25" s="49">
        <v>43475</v>
      </c>
      <c r="F25" s="242">
        <f t="shared" si="0"/>
        <v>72.45833333333334</v>
      </c>
    </row>
    <row r="26" spans="1:6" ht="14.25" customHeight="1">
      <c r="A26" s="140">
        <v>3234</v>
      </c>
      <c r="B26" s="77" t="s">
        <v>173</v>
      </c>
      <c r="C26" s="200"/>
      <c r="D26" s="200"/>
      <c r="E26" s="78"/>
      <c r="F26" s="465"/>
    </row>
    <row r="27" spans="1:6" ht="15" customHeight="1">
      <c r="A27" s="153"/>
      <c r="B27" s="152" t="s">
        <v>177</v>
      </c>
      <c r="C27" s="201">
        <v>95000</v>
      </c>
      <c r="D27" s="201">
        <v>95000</v>
      </c>
      <c r="E27" s="215">
        <v>70353</v>
      </c>
      <c r="F27" s="369">
        <f t="shared" si="0"/>
        <v>74.05578947368421</v>
      </c>
    </row>
    <row r="28" spans="1:6" ht="15" customHeight="1">
      <c r="A28" s="139">
        <v>3236</v>
      </c>
      <c r="B28" s="50" t="s">
        <v>96</v>
      </c>
      <c r="C28" s="199">
        <v>60000</v>
      </c>
      <c r="D28" s="199">
        <v>60000</v>
      </c>
      <c r="E28" s="49">
        <v>46342</v>
      </c>
      <c r="F28" s="242">
        <f t="shared" si="0"/>
        <v>77.23666666666666</v>
      </c>
    </row>
    <row r="29" spans="1:6" ht="22.5" customHeight="1">
      <c r="A29" s="139">
        <v>3237</v>
      </c>
      <c r="B29" s="50" t="s">
        <v>106</v>
      </c>
      <c r="C29" s="199">
        <v>500000</v>
      </c>
      <c r="D29" s="199">
        <v>500000</v>
      </c>
      <c r="E29" s="49">
        <v>398149</v>
      </c>
      <c r="F29" s="369">
        <f t="shared" si="0"/>
        <v>79.62979999999999</v>
      </c>
    </row>
    <row r="30" spans="1:6" ht="15" customHeight="1">
      <c r="A30" s="139">
        <v>3238</v>
      </c>
      <c r="B30" s="50" t="s">
        <v>97</v>
      </c>
      <c r="C30" s="199">
        <v>60000</v>
      </c>
      <c r="D30" s="199">
        <v>60000</v>
      </c>
      <c r="E30" s="49">
        <v>28064</v>
      </c>
      <c r="F30" s="242">
        <f t="shared" si="0"/>
        <v>46.77333333333333</v>
      </c>
    </row>
    <row r="31" spans="1:6" ht="15" customHeight="1">
      <c r="A31" s="139">
        <v>3239</v>
      </c>
      <c r="B31" s="50" t="s">
        <v>174</v>
      </c>
      <c r="C31" s="199">
        <v>6000</v>
      </c>
      <c r="D31" s="199">
        <v>6000</v>
      </c>
      <c r="E31" s="49">
        <v>4365</v>
      </c>
      <c r="F31" s="369">
        <f t="shared" si="0"/>
        <v>72.75</v>
      </c>
    </row>
    <row r="32" spans="1:6" ht="15" customHeight="1">
      <c r="A32" s="149">
        <v>329</v>
      </c>
      <c r="B32" s="72" t="s">
        <v>45</v>
      </c>
      <c r="C32" s="250">
        <f>C33+C34</f>
        <v>302000</v>
      </c>
      <c r="D32" s="250">
        <f>D33+D34</f>
        <v>302000</v>
      </c>
      <c r="E32" s="214">
        <f>E33+E34</f>
        <v>249359</v>
      </c>
      <c r="F32" s="250">
        <f>E32/D32*100</f>
        <v>82.56920529801324</v>
      </c>
    </row>
    <row r="33" spans="1:6" ht="15" customHeight="1">
      <c r="A33" s="139">
        <v>3292</v>
      </c>
      <c r="B33" s="50" t="s">
        <v>98</v>
      </c>
      <c r="C33" s="199">
        <v>2000</v>
      </c>
      <c r="D33" s="199">
        <v>2000</v>
      </c>
      <c r="E33" s="49">
        <v>0</v>
      </c>
      <c r="F33" s="242">
        <f t="shared" si="0"/>
        <v>0</v>
      </c>
    </row>
    <row r="34" spans="1:6" ht="15" customHeight="1">
      <c r="A34" s="139">
        <v>3299</v>
      </c>
      <c r="B34" s="50" t="s">
        <v>45</v>
      </c>
      <c r="C34" s="199">
        <v>300000</v>
      </c>
      <c r="D34" s="199">
        <v>300000</v>
      </c>
      <c r="E34" s="49">
        <v>249359</v>
      </c>
      <c r="F34" s="273">
        <f t="shared" si="0"/>
        <v>83.11966666666667</v>
      </c>
    </row>
    <row r="35" spans="1:6" ht="13.5" customHeight="1">
      <c r="A35" s="138">
        <v>342</v>
      </c>
      <c r="B35" s="55" t="s">
        <v>296</v>
      </c>
      <c r="C35" s="198">
        <f>C36</f>
        <v>20000</v>
      </c>
      <c r="D35" s="198">
        <f>D36</f>
        <v>20000</v>
      </c>
      <c r="E35" s="58">
        <f>E36</f>
        <v>8765</v>
      </c>
      <c r="F35" s="250">
        <f t="shared" si="0"/>
        <v>43.824999999999996</v>
      </c>
    </row>
    <row r="36" spans="1:6" ht="15" customHeight="1">
      <c r="A36" s="139">
        <v>3423</v>
      </c>
      <c r="B36" s="50" t="s">
        <v>144</v>
      </c>
      <c r="C36" s="199">
        <v>20000</v>
      </c>
      <c r="D36" s="199">
        <v>20000</v>
      </c>
      <c r="E36" s="49">
        <v>8765</v>
      </c>
      <c r="F36" s="274">
        <f t="shared" si="0"/>
        <v>43.824999999999996</v>
      </c>
    </row>
    <row r="37" spans="1:6" s="264" customFormat="1" ht="15" customHeight="1">
      <c r="A37" s="149">
        <v>343</v>
      </c>
      <c r="B37" s="72" t="s">
        <v>48</v>
      </c>
      <c r="C37" s="250">
        <f>SUM(C38:C41)</f>
        <v>33000</v>
      </c>
      <c r="D37" s="250">
        <f>SUM(D38:D41)</f>
        <v>33000</v>
      </c>
      <c r="E37" s="214">
        <f>SUM(E38:E41)</f>
        <v>17422</v>
      </c>
      <c r="F37" s="250">
        <f>E37/D37*100</f>
        <v>52.7939393939394</v>
      </c>
    </row>
    <row r="38" spans="1:6" s="4" customFormat="1" ht="15" customHeight="1">
      <c r="A38" s="139">
        <v>3431</v>
      </c>
      <c r="B38" s="50" t="s">
        <v>145</v>
      </c>
      <c r="C38" s="199">
        <v>12000</v>
      </c>
      <c r="D38" s="199">
        <v>12000</v>
      </c>
      <c r="E38" s="49">
        <v>11679</v>
      </c>
      <c r="F38" s="274">
        <f t="shared" si="0"/>
        <v>97.32499999999999</v>
      </c>
    </row>
    <row r="39" spans="1:6" s="4" customFormat="1" ht="15" customHeight="1">
      <c r="A39" s="139">
        <v>3431</v>
      </c>
      <c r="B39" s="50" t="s">
        <v>135</v>
      </c>
      <c r="C39" s="199">
        <v>10000</v>
      </c>
      <c r="D39" s="199">
        <v>10000</v>
      </c>
      <c r="E39" s="49">
        <v>2725</v>
      </c>
      <c r="F39" s="274">
        <f t="shared" si="0"/>
        <v>27.250000000000004</v>
      </c>
    </row>
    <row r="40" spans="1:6" ht="15" customHeight="1">
      <c r="A40" s="139">
        <v>3433</v>
      </c>
      <c r="B40" s="50" t="s">
        <v>80</v>
      </c>
      <c r="C40" s="199">
        <v>5000</v>
      </c>
      <c r="D40" s="199">
        <v>5000</v>
      </c>
      <c r="E40" s="49">
        <v>170</v>
      </c>
      <c r="F40" s="274">
        <f t="shared" si="0"/>
        <v>3.4000000000000004</v>
      </c>
    </row>
    <row r="41" spans="1:6" s="80" customFormat="1" ht="15" customHeight="1">
      <c r="A41" s="139">
        <v>3434</v>
      </c>
      <c r="B41" s="50" t="s">
        <v>126</v>
      </c>
      <c r="C41" s="199">
        <v>6000</v>
      </c>
      <c r="D41" s="199">
        <v>6000</v>
      </c>
      <c r="E41" s="49">
        <v>2848</v>
      </c>
      <c r="F41" s="274">
        <f t="shared" si="0"/>
        <v>47.46666666666667</v>
      </c>
    </row>
    <row r="42" spans="1:6" s="80" customFormat="1" ht="13.5" customHeight="1">
      <c r="A42" s="138">
        <v>411</v>
      </c>
      <c r="B42" s="82" t="s">
        <v>297</v>
      </c>
      <c r="C42" s="202">
        <f>C43</f>
        <v>70000</v>
      </c>
      <c r="D42" s="202">
        <f>D43</f>
        <v>70000</v>
      </c>
      <c r="E42" s="58">
        <f>E43</f>
        <v>0</v>
      </c>
      <c r="F42" s="250">
        <f t="shared" si="0"/>
        <v>0</v>
      </c>
    </row>
    <row r="43" spans="1:6" s="4" customFormat="1" ht="12.75" customHeight="1">
      <c r="A43" s="139">
        <v>4111</v>
      </c>
      <c r="B43" s="50" t="s">
        <v>193</v>
      </c>
      <c r="C43" s="199">
        <v>70000</v>
      </c>
      <c r="D43" s="199">
        <v>70000</v>
      </c>
      <c r="E43" s="49">
        <v>0</v>
      </c>
      <c r="F43" s="272">
        <f t="shared" si="0"/>
        <v>0</v>
      </c>
    </row>
    <row r="44" spans="1:6" s="4" customFormat="1" ht="12.75" customHeight="1">
      <c r="A44" s="149">
        <v>412</v>
      </c>
      <c r="B44" s="72" t="s">
        <v>88</v>
      </c>
      <c r="C44" s="250">
        <f>SUM(C45:C52)</f>
        <v>366000</v>
      </c>
      <c r="D44" s="250">
        <f>SUM(D45:D52)</f>
        <v>366000</v>
      </c>
      <c r="E44" s="214">
        <f>SUM(E45:E52)</f>
        <v>196250</v>
      </c>
      <c r="F44" s="270">
        <f>E44/D46*100</f>
        <v>272.56944444444446</v>
      </c>
    </row>
    <row r="45" spans="1:6" s="4" customFormat="1" ht="15" customHeight="1">
      <c r="A45" s="139">
        <v>4126</v>
      </c>
      <c r="B45" s="50" t="s">
        <v>194</v>
      </c>
      <c r="C45" s="199">
        <v>24000</v>
      </c>
      <c r="D45" s="199">
        <v>24000</v>
      </c>
      <c r="E45" s="49">
        <v>0</v>
      </c>
      <c r="F45" s="242">
        <f t="shared" si="0"/>
        <v>0</v>
      </c>
    </row>
    <row r="46" spans="1:6" s="4" customFormat="1" ht="15" customHeight="1">
      <c r="A46" s="139">
        <v>4126</v>
      </c>
      <c r="B46" s="50" t="s">
        <v>195</v>
      </c>
      <c r="C46" s="199">
        <v>72000</v>
      </c>
      <c r="D46" s="199">
        <v>72000</v>
      </c>
      <c r="E46" s="49">
        <v>71250</v>
      </c>
      <c r="F46" s="242">
        <f t="shared" si="0"/>
        <v>98.95833333333334</v>
      </c>
    </row>
    <row r="47" spans="1:6" s="4" customFormat="1" ht="25.5" customHeight="1">
      <c r="A47" s="139">
        <v>4126</v>
      </c>
      <c r="B47" s="50" t="s">
        <v>196</v>
      </c>
      <c r="C47" s="199">
        <v>75000</v>
      </c>
      <c r="D47" s="199">
        <v>75000</v>
      </c>
      <c r="E47" s="49">
        <v>0</v>
      </c>
      <c r="F47" s="242">
        <f t="shared" si="0"/>
        <v>0</v>
      </c>
    </row>
    <row r="48" spans="1:6" s="4" customFormat="1" ht="13.5" customHeight="1">
      <c r="A48" s="139">
        <v>4126</v>
      </c>
      <c r="B48" s="50" t="s">
        <v>197</v>
      </c>
      <c r="C48" s="199">
        <v>25000</v>
      </c>
      <c r="D48" s="199">
        <v>25000</v>
      </c>
      <c r="E48" s="49">
        <v>25000</v>
      </c>
      <c r="F48" s="242">
        <f t="shared" si="0"/>
        <v>100</v>
      </c>
    </row>
    <row r="49" spans="1:6" s="4" customFormat="1" ht="12.75" customHeight="1">
      <c r="A49" s="139">
        <v>4126</v>
      </c>
      <c r="B49" s="50" t="s">
        <v>198</v>
      </c>
      <c r="C49" s="199">
        <v>10000</v>
      </c>
      <c r="D49" s="199">
        <v>10000</v>
      </c>
      <c r="E49" s="49">
        <v>10000</v>
      </c>
      <c r="F49" s="242">
        <f t="shared" si="0"/>
        <v>100</v>
      </c>
    </row>
    <row r="50" spans="1:6" s="4" customFormat="1" ht="12.75" customHeight="1">
      <c r="A50" s="139">
        <v>4126</v>
      </c>
      <c r="B50" s="50" t="s">
        <v>216</v>
      </c>
      <c r="C50" s="199">
        <v>60000</v>
      </c>
      <c r="D50" s="199">
        <v>60000</v>
      </c>
      <c r="E50" s="49">
        <v>50000</v>
      </c>
      <c r="F50" s="242">
        <f t="shared" si="0"/>
        <v>83.33333333333334</v>
      </c>
    </row>
    <row r="51" spans="1:6" s="4" customFormat="1" ht="12.75" customHeight="1">
      <c r="A51" s="139">
        <v>4126</v>
      </c>
      <c r="B51" s="50" t="s">
        <v>199</v>
      </c>
      <c r="C51" s="199">
        <v>50000</v>
      </c>
      <c r="D51" s="199">
        <v>50000</v>
      </c>
      <c r="E51" s="49">
        <v>40000</v>
      </c>
      <c r="F51" s="242">
        <f t="shared" si="0"/>
        <v>80</v>
      </c>
    </row>
    <row r="52" spans="1:6" s="4" customFormat="1" ht="13.5" customHeight="1">
      <c r="A52" s="139">
        <v>4126</v>
      </c>
      <c r="B52" s="50" t="s">
        <v>212</v>
      </c>
      <c r="C52" s="199">
        <v>50000</v>
      </c>
      <c r="D52" s="199">
        <v>50000</v>
      </c>
      <c r="E52" s="49">
        <v>0</v>
      </c>
      <c r="F52" s="242">
        <f t="shared" si="0"/>
        <v>0</v>
      </c>
    </row>
    <row r="53" spans="1:6" s="80" customFormat="1" ht="25.5" customHeight="1">
      <c r="A53" s="141">
        <v>422</v>
      </c>
      <c r="B53" s="79" t="s">
        <v>298</v>
      </c>
      <c r="C53" s="198">
        <f>C54+C55</f>
        <v>95000</v>
      </c>
      <c r="D53" s="198">
        <f>D54+D55</f>
        <v>95000</v>
      </c>
      <c r="E53" s="58">
        <f>E54+E55</f>
        <v>58095</v>
      </c>
      <c r="F53" s="250">
        <f t="shared" si="0"/>
        <v>61.15263157894737</v>
      </c>
    </row>
    <row r="54" spans="1:6" s="80" customFormat="1" ht="12.75">
      <c r="A54" s="139">
        <v>4221</v>
      </c>
      <c r="B54" s="50" t="s">
        <v>140</v>
      </c>
      <c r="C54" s="199">
        <v>90000</v>
      </c>
      <c r="D54" s="199">
        <v>90000</v>
      </c>
      <c r="E54" s="49">
        <v>58095</v>
      </c>
      <c r="F54" s="242">
        <f t="shared" si="0"/>
        <v>64.55</v>
      </c>
    </row>
    <row r="55" spans="1:6" s="80" customFormat="1" ht="12.75">
      <c r="A55" s="139">
        <v>4223</v>
      </c>
      <c r="B55" s="50" t="s">
        <v>123</v>
      </c>
      <c r="C55" s="199">
        <v>5000</v>
      </c>
      <c r="D55" s="199">
        <v>5000</v>
      </c>
      <c r="E55" s="49">
        <v>0</v>
      </c>
      <c r="F55" s="242">
        <f t="shared" si="0"/>
        <v>0</v>
      </c>
    </row>
    <row r="56" spans="1:6" ht="12.75">
      <c r="A56" s="142">
        <v>323</v>
      </c>
      <c r="B56" s="56" t="s">
        <v>44</v>
      </c>
      <c r="C56" s="203">
        <f>C57</f>
        <v>550000</v>
      </c>
      <c r="D56" s="203">
        <f>D57</f>
        <v>550000</v>
      </c>
      <c r="E56" s="59">
        <f>E57</f>
        <v>513711</v>
      </c>
      <c r="F56" s="250">
        <f t="shared" si="0"/>
        <v>93.402</v>
      </c>
    </row>
    <row r="57" spans="1:6" ht="12.75">
      <c r="A57" s="143">
        <v>3232</v>
      </c>
      <c r="B57" s="51" t="s">
        <v>99</v>
      </c>
      <c r="C57" s="204">
        <v>550000</v>
      </c>
      <c r="D57" s="204">
        <v>550000</v>
      </c>
      <c r="E57" s="49">
        <v>513711</v>
      </c>
      <c r="F57" s="242">
        <f t="shared" si="0"/>
        <v>93.402</v>
      </c>
    </row>
    <row r="58" spans="1:6" ht="12.75">
      <c r="A58" s="142">
        <v>383</v>
      </c>
      <c r="B58" s="56" t="s">
        <v>299</v>
      </c>
      <c r="C58" s="203">
        <f>C59</f>
        <v>20000</v>
      </c>
      <c r="D58" s="203">
        <f>D59</f>
        <v>20000</v>
      </c>
      <c r="E58" s="59">
        <f>E59</f>
        <v>14040</v>
      </c>
      <c r="F58" s="250">
        <f t="shared" si="0"/>
        <v>70.19999999999999</v>
      </c>
    </row>
    <row r="59" spans="1:6" ht="12.75">
      <c r="A59" s="143">
        <v>3831</v>
      </c>
      <c r="B59" s="51" t="s">
        <v>122</v>
      </c>
      <c r="C59" s="204">
        <v>20000</v>
      </c>
      <c r="D59" s="204">
        <v>20000</v>
      </c>
      <c r="E59" s="49">
        <v>14040</v>
      </c>
      <c r="F59" s="242">
        <f t="shared" si="0"/>
        <v>70.19999999999999</v>
      </c>
    </row>
    <row r="60" spans="1:6" ht="12.75">
      <c r="A60" s="142">
        <v>323</v>
      </c>
      <c r="B60" s="56" t="s">
        <v>44</v>
      </c>
      <c r="C60" s="203">
        <f>SUM(C61:C74)</f>
        <v>1052600</v>
      </c>
      <c r="D60" s="203">
        <f>SUM(D61:D74)</f>
        <v>1052600</v>
      </c>
      <c r="E60" s="59">
        <f>SUM(E61:E74)</f>
        <v>574260</v>
      </c>
      <c r="F60" s="250">
        <f t="shared" si="0"/>
        <v>54.55633669010071</v>
      </c>
    </row>
    <row r="61" spans="1:6" ht="13.5" customHeight="1">
      <c r="A61" s="143">
        <v>3234</v>
      </c>
      <c r="B61" s="51" t="s">
        <v>146</v>
      </c>
      <c r="C61" s="204">
        <v>200000</v>
      </c>
      <c r="D61" s="204">
        <v>200000</v>
      </c>
      <c r="E61" s="49">
        <v>16200</v>
      </c>
      <c r="F61" s="242">
        <f aca="true" t="shared" si="1" ref="F61:F89">E61/D61*100</f>
        <v>8.1</v>
      </c>
    </row>
    <row r="62" spans="1:6" ht="15" customHeight="1">
      <c r="A62" s="143">
        <v>3234</v>
      </c>
      <c r="B62" s="51" t="s">
        <v>148</v>
      </c>
      <c r="C62" s="204">
        <v>40000</v>
      </c>
      <c r="D62" s="204">
        <v>40000</v>
      </c>
      <c r="E62" s="49">
        <v>28220</v>
      </c>
      <c r="F62" s="242">
        <f t="shared" si="1"/>
        <v>70.55</v>
      </c>
    </row>
    <row r="63" spans="1:6" ht="14.25" customHeight="1">
      <c r="A63" s="143">
        <v>3234</v>
      </c>
      <c r="B63" s="51" t="s">
        <v>143</v>
      </c>
      <c r="C63" s="204">
        <v>17500</v>
      </c>
      <c r="D63" s="204">
        <v>17500</v>
      </c>
      <c r="E63" s="49">
        <v>17500</v>
      </c>
      <c r="F63" s="242">
        <f t="shared" si="1"/>
        <v>100</v>
      </c>
    </row>
    <row r="64" spans="1:6" ht="14.25" customHeight="1">
      <c r="A64" s="143">
        <v>3234</v>
      </c>
      <c r="B64" s="51" t="s">
        <v>202</v>
      </c>
      <c r="C64" s="204">
        <v>20000</v>
      </c>
      <c r="D64" s="204">
        <v>20000</v>
      </c>
      <c r="E64" s="49">
        <v>0</v>
      </c>
      <c r="F64" s="242">
        <f t="shared" si="1"/>
        <v>0</v>
      </c>
    </row>
    <row r="65" spans="1:6" ht="14.25" customHeight="1">
      <c r="A65" s="143">
        <v>3234</v>
      </c>
      <c r="B65" s="51" t="s">
        <v>204</v>
      </c>
      <c r="C65" s="204">
        <v>77000</v>
      </c>
      <c r="D65" s="204">
        <v>77000</v>
      </c>
      <c r="E65" s="49">
        <v>76979</v>
      </c>
      <c r="F65" s="242">
        <f t="shared" si="1"/>
        <v>99.97272727272727</v>
      </c>
    </row>
    <row r="66" spans="1:6" ht="14.25" customHeight="1">
      <c r="A66" s="143">
        <v>3234</v>
      </c>
      <c r="B66" s="51" t="s">
        <v>206</v>
      </c>
      <c r="C66" s="204">
        <v>60000</v>
      </c>
      <c r="D66" s="204">
        <v>60000</v>
      </c>
      <c r="E66" s="49">
        <v>0</v>
      </c>
      <c r="F66" s="242">
        <f t="shared" si="1"/>
        <v>0</v>
      </c>
    </row>
    <row r="67" spans="1:6" ht="14.25" customHeight="1">
      <c r="A67" s="143">
        <v>3234</v>
      </c>
      <c r="B67" s="51" t="s">
        <v>224</v>
      </c>
      <c r="C67" s="204">
        <v>17100</v>
      </c>
      <c r="D67" s="204">
        <v>17100</v>
      </c>
      <c r="E67" s="49">
        <v>17100</v>
      </c>
      <c r="F67" s="242">
        <f t="shared" si="1"/>
        <v>100</v>
      </c>
    </row>
    <row r="68" spans="1:6" ht="12.75">
      <c r="A68" s="143">
        <v>3234</v>
      </c>
      <c r="B68" s="51" t="s">
        <v>70</v>
      </c>
      <c r="C68" s="204">
        <v>240000</v>
      </c>
      <c r="D68" s="204">
        <v>240000</v>
      </c>
      <c r="E68" s="49">
        <v>189749</v>
      </c>
      <c r="F68" s="242">
        <f t="shared" si="1"/>
        <v>79.06208333333333</v>
      </c>
    </row>
    <row r="69" spans="1:6" ht="13.5" customHeight="1">
      <c r="A69" s="143">
        <v>3234</v>
      </c>
      <c r="B69" s="51" t="s">
        <v>149</v>
      </c>
      <c r="C69" s="204">
        <v>100000</v>
      </c>
      <c r="D69" s="204">
        <v>100000</v>
      </c>
      <c r="E69" s="49">
        <v>39599</v>
      </c>
      <c r="F69" s="242">
        <f t="shared" si="1"/>
        <v>39.599000000000004</v>
      </c>
    </row>
    <row r="70" spans="1:6" ht="15" customHeight="1">
      <c r="A70" s="143">
        <v>3234</v>
      </c>
      <c r="B70" s="51" t="s">
        <v>150</v>
      </c>
      <c r="C70" s="204">
        <v>40000</v>
      </c>
      <c r="D70" s="204">
        <v>40000</v>
      </c>
      <c r="E70" s="49">
        <v>25280</v>
      </c>
      <c r="F70" s="242">
        <f t="shared" si="1"/>
        <v>63.2</v>
      </c>
    </row>
    <row r="71" spans="1:6" ht="12.75" customHeight="1">
      <c r="A71" s="143">
        <v>3234</v>
      </c>
      <c r="B71" s="51" t="s">
        <v>163</v>
      </c>
      <c r="C71" s="204">
        <v>70000</v>
      </c>
      <c r="D71" s="204">
        <v>70000</v>
      </c>
      <c r="E71" s="49">
        <v>53638</v>
      </c>
      <c r="F71" s="242">
        <f t="shared" si="1"/>
        <v>76.62571428571428</v>
      </c>
    </row>
    <row r="72" spans="1:6" ht="12.75" customHeight="1">
      <c r="A72" s="143">
        <v>3234</v>
      </c>
      <c r="B72" s="51" t="s">
        <v>203</v>
      </c>
      <c r="C72" s="204">
        <v>60000</v>
      </c>
      <c r="D72" s="204">
        <v>60000</v>
      </c>
      <c r="E72" s="49">
        <v>0</v>
      </c>
      <c r="F72" s="242">
        <f t="shared" si="1"/>
        <v>0</v>
      </c>
    </row>
    <row r="73" spans="1:6" ht="12.75" customHeight="1">
      <c r="A73" s="143">
        <v>3234</v>
      </c>
      <c r="B73" s="51" t="s">
        <v>225</v>
      </c>
      <c r="C73" s="204">
        <v>44000</v>
      </c>
      <c r="D73" s="204">
        <v>44000</v>
      </c>
      <c r="E73" s="49">
        <v>43313</v>
      </c>
      <c r="F73" s="242">
        <f t="shared" si="1"/>
        <v>98.43863636363636</v>
      </c>
    </row>
    <row r="74" spans="1:6" ht="12.75" customHeight="1">
      <c r="A74" s="143">
        <v>3234</v>
      </c>
      <c r="B74" s="51" t="s">
        <v>226</v>
      </c>
      <c r="C74" s="204">
        <v>67000</v>
      </c>
      <c r="D74" s="204">
        <v>67000</v>
      </c>
      <c r="E74" s="49">
        <v>66682</v>
      </c>
      <c r="F74" s="242">
        <f t="shared" si="1"/>
        <v>99.52537313432835</v>
      </c>
    </row>
    <row r="75" spans="1:6" ht="12.75">
      <c r="A75" s="142">
        <v>322</v>
      </c>
      <c r="B75" s="56" t="s">
        <v>43</v>
      </c>
      <c r="C75" s="203">
        <f>C76</f>
        <v>150000</v>
      </c>
      <c r="D75" s="203">
        <f>D76</f>
        <v>150000</v>
      </c>
      <c r="E75" s="59">
        <f>E76</f>
        <v>84404</v>
      </c>
      <c r="F75" s="250">
        <f t="shared" si="1"/>
        <v>56.269333333333336</v>
      </c>
    </row>
    <row r="76" spans="1:6" ht="12.75" customHeight="1">
      <c r="A76" s="143">
        <v>3223</v>
      </c>
      <c r="B76" s="51" t="s">
        <v>71</v>
      </c>
      <c r="C76" s="204">
        <v>150000</v>
      </c>
      <c r="D76" s="204">
        <v>150000</v>
      </c>
      <c r="E76" s="49">
        <v>84404</v>
      </c>
      <c r="F76" s="242">
        <f>E76/D76*100</f>
        <v>56.269333333333336</v>
      </c>
    </row>
    <row r="77" spans="1:6" s="264" customFormat="1" ht="12.75" customHeight="1">
      <c r="A77" s="157">
        <v>323</v>
      </c>
      <c r="B77" s="73" t="s">
        <v>44</v>
      </c>
      <c r="C77" s="226">
        <f>C78+C79</f>
        <v>184000</v>
      </c>
      <c r="D77" s="226">
        <f>D78+D79</f>
        <v>184000</v>
      </c>
      <c r="E77" s="214">
        <f>E78+E79</f>
        <v>167298</v>
      </c>
      <c r="F77" s="250">
        <f>E77/D77*100</f>
        <v>90.92282608695652</v>
      </c>
    </row>
    <row r="78" spans="1:6" ht="13.5" customHeight="1">
      <c r="A78" s="143">
        <v>3234</v>
      </c>
      <c r="B78" s="51" t="s">
        <v>147</v>
      </c>
      <c r="C78" s="204">
        <v>84000</v>
      </c>
      <c r="D78" s="204">
        <v>84000</v>
      </c>
      <c r="E78" s="49">
        <v>75535</v>
      </c>
      <c r="F78" s="242">
        <f t="shared" si="1"/>
        <v>89.92261904761905</v>
      </c>
    </row>
    <row r="79" spans="1:6" ht="13.5" customHeight="1">
      <c r="A79" s="143">
        <v>3234</v>
      </c>
      <c r="B79" s="51" t="s">
        <v>205</v>
      </c>
      <c r="C79" s="204">
        <v>100000</v>
      </c>
      <c r="D79" s="204">
        <v>100000</v>
      </c>
      <c r="E79" s="49">
        <v>91763</v>
      </c>
      <c r="F79" s="274">
        <f t="shared" si="1"/>
        <v>91.76299999999999</v>
      </c>
    </row>
    <row r="80" spans="1:6" ht="23.25" customHeight="1">
      <c r="A80" s="138">
        <v>421</v>
      </c>
      <c r="B80" s="56" t="s">
        <v>55</v>
      </c>
      <c r="C80" s="203">
        <f>SUM(C81:C89)</f>
        <v>4209000</v>
      </c>
      <c r="D80" s="203">
        <f>SUM(D81:D89)</f>
        <v>4209000</v>
      </c>
      <c r="E80" s="58">
        <f>SUM(E81:E89)</f>
        <v>2451286</v>
      </c>
      <c r="F80" s="250">
        <f t="shared" si="1"/>
        <v>58.2391541933951</v>
      </c>
    </row>
    <row r="81" spans="1:6" ht="14.25" customHeight="1">
      <c r="A81" s="139">
        <v>4213</v>
      </c>
      <c r="B81" s="50" t="s">
        <v>207</v>
      </c>
      <c r="C81" s="199">
        <v>1811000</v>
      </c>
      <c r="D81" s="199">
        <v>1811000</v>
      </c>
      <c r="E81" s="49">
        <v>948319</v>
      </c>
      <c r="F81" s="242">
        <f t="shared" si="1"/>
        <v>52.364384318056324</v>
      </c>
    </row>
    <row r="82" spans="1:6" ht="15" customHeight="1">
      <c r="A82" s="139">
        <v>4212</v>
      </c>
      <c r="B82" s="148" t="s">
        <v>215</v>
      </c>
      <c r="C82" s="206">
        <v>1300000</v>
      </c>
      <c r="D82" s="206">
        <v>1300000</v>
      </c>
      <c r="E82" s="49">
        <v>1149682</v>
      </c>
      <c r="F82" s="274">
        <f t="shared" si="1"/>
        <v>88.43707692307692</v>
      </c>
    </row>
    <row r="83" spans="1:6" ht="15" customHeight="1">
      <c r="A83" s="139">
        <v>4214</v>
      </c>
      <c r="B83" s="148" t="s">
        <v>182</v>
      </c>
      <c r="C83" s="206">
        <v>0</v>
      </c>
      <c r="D83" s="206">
        <v>0</v>
      </c>
      <c r="E83" s="49">
        <v>0</v>
      </c>
      <c r="F83" s="242">
        <v>0</v>
      </c>
    </row>
    <row r="84" spans="1:6" ht="15" customHeight="1">
      <c r="A84" s="139">
        <v>4214</v>
      </c>
      <c r="B84" s="148" t="s">
        <v>171</v>
      </c>
      <c r="C84" s="206">
        <v>250000</v>
      </c>
      <c r="D84" s="206">
        <v>250000</v>
      </c>
      <c r="E84" s="49"/>
      <c r="F84" s="242">
        <f t="shared" si="1"/>
        <v>0</v>
      </c>
    </row>
    <row r="85" spans="1:6" ht="15" customHeight="1">
      <c r="A85" s="139">
        <v>4214</v>
      </c>
      <c r="B85" s="75" t="s">
        <v>178</v>
      </c>
      <c r="C85" s="199">
        <v>38000</v>
      </c>
      <c r="D85" s="199">
        <v>38000</v>
      </c>
      <c r="E85" s="49">
        <v>37695</v>
      </c>
      <c r="F85" s="242">
        <f t="shared" si="1"/>
        <v>99.19736842105263</v>
      </c>
    </row>
    <row r="86" spans="1:6" ht="15" customHeight="1">
      <c r="A86" s="139">
        <v>4212</v>
      </c>
      <c r="B86" s="75" t="s">
        <v>189</v>
      </c>
      <c r="C86" s="199">
        <v>260000</v>
      </c>
      <c r="D86" s="199">
        <v>260000</v>
      </c>
      <c r="E86" s="49"/>
      <c r="F86" s="242">
        <f t="shared" si="1"/>
        <v>0</v>
      </c>
    </row>
    <row r="87" spans="1:6" ht="15" customHeight="1">
      <c r="A87" s="139">
        <v>4212</v>
      </c>
      <c r="B87" s="75" t="s">
        <v>200</v>
      </c>
      <c r="C87" s="199">
        <v>290000</v>
      </c>
      <c r="D87" s="199">
        <v>290000</v>
      </c>
      <c r="E87" s="49">
        <v>87905</v>
      </c>
      <c r="F87" s="242">
        <f t="shared" si="1"/>
        <v>30.31206896551724</v>
      </c>
    </row>
    <row r="88" spans="1:6" ht="15" customHeight="1">
      <c r="A88" s="139">
        <v>4212</v>
      </c>
      <c r="B88" s="75" t="s">
        <v>201</v>
      </c>
      <c r="C88" s="199">
        <v>0</v>
      </c>
      <c r="D88" s="199">
        <v>0</v>
      </c>
      <c r="E88" s="49">
        <v>0</v>
      </c>
      <c r="F88" s="242">
        <v>0</v>
      </c>
    </row>
    <row r="89" spans="1:6" ht="15" customHeight="1">
      <c r="A89" s="139">
        <v>4214</v>
      </c>
      <c r="B89" s="75" t="s">
        <v>214</v>
      </c>
      <c r="C89" s="199">
        <v>260000</v>
      </c>
      <c r="D89" s="199">
        <v>260000</v>
      </c>
      <c r="E89" s="49">
        <v>227685</v>
      </c>
      <c r="F89" s="242">
        <f t="shared" si="1"/>
        <v>87.57115384615385</v>
      </c>
    </row>
    <row r="90" spans="1:6" ht="15" customHeight="1">
      <c r="A90" s="138">
        <v>352</v>
      </c>
      <c r="B90" s="72" t="s">
        <v>300</v>
      </c>
      <c r="C90" s="198">
        <f>C91</f>
        <v>300000</v>
      </c>
      <c r="D90" s="198">
        <f>D91</f>
        <v>300000</v>
      </c>
      <c r="E90" s="58">
        <f>E91</f>
        <v>259411</v>
      </c>
      <c r="F90" s="250">
        <f aca="true" t="shared" si="2" ref="F90:F127">E90/D90*100</f>
        <v>86.47033333333334</v>
      </c>
    </row>
    <row r="91" spans="1:6" ht="15" customHeight="1">
      <c r="A91" s="139">
        <v>3523</v>
      </c>
      <c r="B91" s="75" t="s">
        <v>138</v>
      </c>
      <c r="C91" s="199">
        <v>300000</v>
      </c>
      <c r="D91" s="199">
        <v>300000</v>
      </c>
      <c r="E91" s="49">
        <v>259411</v>
      </c>
      <c r="F91" s="242">
        <f t="shared" si="2"/>
        <v>86.47033333333334</v>
      </c>
    </row>
    <row r="92" spans="1:6" ht="15" customHeight="1">
      <c r="A92" s="149">
        <v>534</v>
      </c>
      <c r="B92" s="154" t="s">
        <v>181</v>
      </c>
      <c r="C92" s="198">
        <f>C93</f>
        <v>300000</v>
      </c>
      <c r="D92" s="198">
        <f>D93</f>
        <v>300000</v>
      </c>
      <c r="E92" s="214">
        <f>E93</f>
        <v>300000</v>
      </c>
      <c r="F92" s="250">
        <f t="shared" si="2"/>
        <v>100</v>
      </c>
    </row>
    <row r="93" spans="1:6" ht="15" customHeight="1">
      <c r="A93" s="139">
        <v>5341</v>
      </c>
      <c r="B93" s="75" t="s">
        <v>181</v>
      </c>
      <c r="C93" s="199">
        <v>300000</v>
      </c>
      <c r="D93" s="199">
        <v>300000</v>
      </c>
      <c r="E93" s="49">
        <v>300000</v>
      </c>
      <c r="F93" s="242">
        <f t="shared" si="2"/>
        <v>100</v>
      </c>
    </row>
    <row r="94" spans="1:6" ht="15" customHeight="1">
      <c r="A94" s="149">
        <v>516</v>
      </c>
      <c r="B94" s="72" t="s">
        <v>301</v>
      </c>
      <c r="C94" s="250">
        <f>C95</f>
        <v>0</v>
      </c>
      <c r="D94" s="250">
        <f>D95</f>
        <v>0</v>
      </c>
      <c r="E94" s="214">
        <f>E95</f>
        <v>0</v>
      </c>
      <c r="F94" s="250">
        <v>0</v>
      </c>
    </row>
    <row r="95" spans="1:6" ht="15" customHeight="1">
      <c r="A95" s="139">
        <v>5163</v>
      </c>
      <c r="B95" s="75" t="s">
        <v>218</v>
      </c>
      <c r="C95" s="199">
        <v>0</v>
      </c>
      <c r="D95" s="199">
        <v>0</v>
      </c>
      <c r="E95" s="49">
        <v>0</v>
      </c>
      <c r="F95" s="242">
        <v>0</v>
      </c>
    </row>
    <row r="96" spans="1:6" s="18" customFormat="1" ht="15" customHeight="1">
      <c r="A96" s="138">
        <v>381</v>
      </c>
      <c r="B96" s="55" t="s">
        <v>51</v>
      </c>
      <c r="C96" s="198">
        <f>C97</f>
        <v>578000</v>
      </c>
      <c r="D96" s="198">
        <f>D97</f>
        <v>578000</v>
      </c>
      <c r="E96" s="58">
        <f>E97</f>
        <v>439131</v>
      </c>
      <c r="F96" s="250">
        <f t="shared" si="2"/>
        <v>75.9742214532872</v>
      </c>
    </row>
    <row r="97" spans="1:6" s="18" customFormat="1" ht="15" customHeight="1">
      <c r="A97" s="139">
        <v>3811</v>
      </c>
      <c r="B97" s="50" t="s">
        <v>92</v>
      </c>
      <c r="C97" s="199">
        <v>578000</v>
      </c>
      <c r="D97" s="199">
        <v>578000</v>
      </c>
      <c r="E97" s="49">
        <v>439131</v>
      </c>
      <c r="F97" s="242">
        <f t="shared" si="2"/>
        <v>75.9742214532872</v>
      </c>
    </row>
    <row r="98" spans="1:6" s="18" customFormat="1" ht="15" customHeight="1">
      <c r="A98" s="138">
        <v>323</v>
      </c>
      <c r="B98" s="55" t="s">
        <v>44</v>
      </c>
      <c r="C98" s="198">
        <f>SUM(C99:C102)</f>
        <v>94500</v>
      </c>
      <c r="D98" s="198">
        <f>SUM(D99:D102)</f>
        <v>94500</v>
      </c>
      <c r="E98" s="58">
        <f>SUM(E99:E102)</f>
        <v>60483</v>
      </c>
      <c r="F98" s="250">
        <f t="shared" si="2"/>
        <v>64.0031746031746</v>
      </c>
    </row>
    <row r="99" spans="1:6" s="18" customFormat="1" ht="15" customHeight="1">
      <c r="A99" s="139">
        <v>3234</v>
      </c>
      <c r="B99" s="50" t="s">
        <v>100</v>
      </c>
      <c r="C99" s="199">
        <v>36000</v>
      </c>
      <c r="D99" s="199">
        <v>36000</v>
      </c>
      <c r="E99" s="49">
        <v>35583</v>
      </c>
      <c r="F99" s="242">
        <f t="shared" si="2"/>
        <v>98.84166666666667</v>
      </c>
    </row>
    <row r="100" spans="1:6" s="18" customFormat="1" ht="15" customHeight="1">
      <c r="A100" s="139">
        <v>3234</v>
      </c>
      <c r="B100" s="50" t="s">
        <v>131</v>
      </c>
      <c r="C100" s="199">
        <v>2500</v>
      </c>
      <c r="D100" s="199">
        <v>2500</v>
      </c>
      <c r="E100" s="49">
        <v>0</v>
      </c>
      <c r="F100" s="242">
        <f t="shared" si="2"/>
        <v>0</v>
      </c>
    </row>
    <row r="101" spans="1:6" s="18" customFormat="1" ht="15" customHeight="1">
      <c r="A101" s="241">
        <v>3236</v>
      </c>
      <c r="B101" s="74" t="s">
        <v>130</v>
      </c>
      <c r="C101" s="242">
        <v>26000</v>
      </c>
      <c r="D101" s="242">
        <v>26000</v>
      </c>
      <c r="E101" s="251">
        <v>24900</v>
      </c>
      <c r="F101" s="242">
        <f t="shared" si="2"/>
        <v>95.76923076923077</v>
      </c>
    </row>
    <row r="102" spans="1:6" s="18" customFormat="1" ht="15" customHeight="1">
      <c r="A102" s="144">
        <v>3236</v>
      </c>
      <c r="B102" s="74" t="s">
        <v>210</v>
      </c>
      <c r="C102" s="208">
        <v>30000</v>
      </c>
      <c r="D102" s="208">
        <v>30000</v>
      </c>
      <c r="E102" s="49">
        <v>0</v>
      </c>
      <c r="F102" s="242">
        <f t="shared" si="2"/>
        <v>0</v>
      </c>
    </row>
    <row r="103" spans="1:12" s="18" customFormat="1" ht="28.5" customHeight="1">
      <c r="A103" s="137" t="s">
        <v>302</v>
      </c>
      <c r="B103" s="67" t="s">
        <v>303</v>
      </c>
      <c r="C103" s="207">
        <v>860800</v>
      </c>
      <c r="D103" s="207">
        <v>860800</v>
      </c>
      <c r="E103" s="61">
        <f>669670</f>
        <v>669670</v>
      </c>
      <c r="F103" s="197">
        <f t="shared" si="2"/>
        <v>77.79623605947955</v>
      </c>
      <c r="L103" s="252"/>
    </row>
    <row r="104" spans="1:6" s="18" customFormat="1" ht="15" customHeight="1">
      <c r="A104" s="138">
        <v>311</v>
      </c>
      <c r="B104" s="55" t="s">
        <v>304</v>
      </c>
      <c r="C104" s="198">
        <f>C105</f>
        <v>550000</v>
      </c>
      <c r="D104" s="198">
        <f>D105</f>
        <v>550000</v>
      </c>
      <c r="E104" s="58">
        <v>494659</v>
      </c>
      <c r="F104" s="250">
        <f t="shared" si="2"/>
        <v>89.938</v>
      </c>
    </row>
    <row r="105" spans="1:6" s="18" customFormat="1" ht="15" customHeight="1">
      <c r="A105" s="139">
        <v>3111</v>
      </c>
      <c r="B105" s="50" t="s">
        <v>101</v>
      </c>
      <c r="C105" s="199">
        <v>550000</v>
      </c>
      <c r="D105" s="199">
        <v>550000</v>
      </c>
      <c r="E105" s="49">
        <v>494659</v>
      </c>
      <c r="F105" s="242">
        <f t="shared" si="2"/>
        <v>89.938</v>
      </c>
    </row>
    <row r="106" spans="1:6" s="486" customFormat="1" ht="15" customHeight="1">
      <c r="A106" s="149">
        <v>312</v>
      </c>
      <c r="B106" s="72" t="s">
        <v>39</v>
      </c>
      <c r="C106" s="250">
        <f>C107</f>
        <v>26800</v>
      </c>
      <c r="D106" s="250">
        <f>D107</f>
        <v>26800</v>
      </c>
      <c r="E106" s="214">
        <f>E107</f>
        <v>16500</v>
      </c>
      <c r="F106" s="250">
        <f>E106/D106*100</f>
        <v>61.56716417910447</v>
      </c>
    </row>
    <row r="107" spans="1:6" s="18" customFormat="1" ht="15" customHeight="1">
      <c r="A107" s="139">
        <v>3121</v>
      </c>
      <c r="B107" s="50" t="s">
        <v>39</v>
      </c>
      <c r="C107" s="199">
        <v>26800</v>
      </c>
      <c r="D107" s="199">
        <v>26800</v>
      </c>
      <c r="E107" s="49">
        <v>16500</v>
      </c>
      <c r="F107" s="242">
        <f t="shared" si="2"/>
        <v>61.56716417910447</v>
      </c>
    </row>
    <row r="108" spans="1:6" s="18" customFormat="1" ht="15" customHeight="1">
      <c r="A108" s="149">
        <v>313</v>
      </c>
      <c r="B108" s="72" t="s">
        <v>40</v>
      </c>
      <c r="C108" s="250">
        <f>C109+C110</f>
        <v>107000</v>
      </c>
      <c r="D108" s="250">
        <f>D109+D110</f>
        <v>107000</v>
      </c>
      <c r="E108" s="214">
        <f>E109+E110</f>
        <v>78710</v>
      </c>
      <c r="F108" s="250">
        <f>E108/D108*100</f>
        <v>73.56074766355141</v>
      </c>
    </row>
    <row r="109" spans="1:6" s="18" customFormat="1" ht="15" customHeight="1">
      <c r="A109" s="139">
        <v>3132</v>
      </c>
      <c r="B109" s="50" t="s">
        <v>102</v>
      </c>
      <c r="C109" s="199">
        <v>95000</v>
      </c>
      <c r="D109" s="199">
        <v>95000</v>
      </c>
      <c r="E109" s="49">
        <v>70198</v>
      </c>
      <c r="F109" s="242">
        <f t="shared" si="2"/>
        <v>73.89263157894736</v>
      </c>
    </row>
    <row r="110" spans="1:6" s="18" customFormat="1" ht="14.25" customHeight="1">
      <c r="A110" s="139">
        <v>3133</v>
      </c>
      <c r="B110" s="50" t="s">
        <v>103</v>
      </c>
      <c r="C110" s="199">
        <v>12000</v>
      </c>
      <c r="D110" s="199">
        <v>12000</v>
      </c>
      <c r="E110" s="49">
        <v>8512</v>
      </c>
      <c r="F110" s="242">
        <f t="shared" si="2"/>
        <v>70.93333333333334</v>
      </c>
    </row>
    <row r="111" spans="1:6" s="18" customFormat="1" ht="18" customHeight="1">
      <c r="A111" s="138">
        <v>321</v>
      </c>
      <c r="B111" s="55" t="s">
        <v>295</v>
      </c>
      <c r="C111" s="198">
        <f>C112+C113</f>
        <v>26000</v>
      </c>
      <c r="D111" s="198">
        <f>D112+D113</f>
        <v>26000</v>
      </c>
      <c r="E111" s="58">
        <f>E112+E113</f>
        <v>23463</v>
      </c>
      <c r="F111" s="250">
        <f t="shared" si="2"/>
        <v>90.24230769230769</v>
      </c>
    </row>
    <row r="112" spans="1:6" s="18" customFormat="1" ht="17.25" customHeight="1">
      <c r="A112" s="139">
        <v>3212</v>
      </c>
      <c r="B112" s="50" t="s">
        <v>133</v>
      </c>
      <c r="C112" s="199">
        <v>24000</v>
      </c>
      <c r="D112" s="199">
        <v>24000</v>
      </c>
      <c r="E112" s="49">
        <v>23463</v>
      </c>
      <c r="F112" s="242">
        <f t="shared" si="2"/>
        <v>97.7625</v>
      </c>
    </row>
    <row r="113" spans="1:6" s="18" customFormat="1" ht="15.75" customHeight="1">
      <c r="A113" s="139">
        <v>3213</v>
      </c>
      <c r="B113" s="50" t="s">
        <v>77</v>
      </c>
      <c r="C113" s="199">
        <v>2000</v>
      </c>
      <c r="D113" s="199">
        <v>2000</v>
      </c>
      <c r="E113" s="49">
        <v>0</v>
      </c>
      <c r="F113" s="242">
        <f t="shared" si="2"/>
        <v>0</v>
      </c>
    </row>
    <row r="114" spans="1:6" s="486" customFormat="1" ht="15.75" customHeight="1">
      <c r="A114" s="149">
        <v>322</v>
      </c>
      <c r="B114" s="72" t="s">
        <v>43</v>
      </c>
      <c r="C114" s="250">
        <f>C115+C116+C117</f>
        <v>57000</v>
      </c>
      <c r="D114" s="250">
        <f>D115+D116+D117</f>
        <v>57000</v>
      </c>
      <c r="E114" s="214">
        <f>E115+E116+E117</f>
        <v>31934</v>
      </c>
      <c r="F114" s="250">
        <f>E114/D114*100</f>
        <v>56.02456140350878</v>
      </c>
    </row>
    <row r="115" spans="1:6" s="18" customFormat="1" ht="15" customHeight="1">
      <c r="A115" s="139">
        <v>3221</v>
      </c>
      <c r="B115" s="50" t="s">
        <v>94</v>
      </c>
      <c r="C115" s="199">
        <v>15000</v>
      </c>
      <c r="D115" s="199">
        <v>15000</v>
      </c>
      <c r="E115" s="49">
        <v>11223</v>
      </c>
      <c r="F115" s="242">
        <f t="shared" si="2"/>
        <v>74.82</v>
      </c>
    </row>
    <row r="116" spans="1:6" s="18" customFormat="1" ht="15" customHeight="1">
      <c r="A116" s="139">
        <v>3223</v>
      </c>
      <c r="B116" s="50" t="s">
        <v>136</v>
      </c>
      <c r="C116" s="199">
        <v>30000</v>
      </c>
      <c r="D116" s="199">
        <v>30000</v>
      </c>
      <c r="E116" s="49">
        <v>14768</v>
      </c>
      <c r="F116" s="242">
        <f t="shared" si="2"/>
        <v>49.22666666666667</v>
      </c>
    </row>
    <row r="117" spans="1:6" s="18" customFormat="1" ht="15" customHeight="1">
      <c r="A117" s="139">
        <v>3225</v>
      </c>
      <c r="B117" s="50" t="s">
        <v>81</v>
      </c>
      <c r="C117" s="199">
        <v>12000</v>
      </c>
      <c r="D117" s="199">
        <v>12000</v>
      </c>
      <c r="E117" s="49">
        <v>5943</v>
      </c>
      <c r="F117" s="242">
        <f t="shared" si="2"/>
        <v>49.525000000000006</v>
      </c>
    </row>
    <row r="118" spans="1:6" s="18" customFormat="1" ht="15" customHeight="1">
      <c r="A118" s="149">
        <v>323</v>
      </c>
      <c r="B118" s="72" t="s">
        <v>44</v>
      </c>
      <c r="C118" s="250">
        <f>SUM(C119:C123)</f>
        <v>54000</v>
      </c>
      <c r="D118" s="250">
        <f>SUM(D119:D123)</f>
        <v>54000</v>
      </c>
      <c r="E118" s="214">
        <f>SUM(E119:E123)</f>
        <v>20342</v>
      </c>
      <c r="F118" s="250">
        <f>E118/D118*100</f>
        <v>37.67037037037037</v>
      </c>
    </row>
    <row r="119" spans="1:6" s="18" customFormat="1" ht="15" customHeight="1">
      <c r="A119" s="139">
        <v>3231</v>
      </c>
      <c r="B119" s="50" t="s">
        <v>78</v>
      </c>
      <c r="C119" s="199">
        <v>5000</v>
      </c>
      <c r="D119" s="199">
        <v>5000</v>
      </c>
      <c r="E119" s="49">
        <v>3261</v>
      </c>
      <c r="F119" s="242">
        <f t="shared" si="2"/>
        <v>65.22</v>
      </c>
    </row>
    <row r="120" spans="1:6" s="18" customFormat="1" ht="24" customHeight="1">
      <c r="A120" s="139">
        <v>3232</v>
      </c>
      <c r="B120" s="50" t="s">
        <v>124</v>
      </c>
      <c r="C120" s="199">
        <v>5000</v>
      </c>
      <c r="D120" s="199">
        <v>5000</v>
      </c>
      <c r="E120" s="49">
        <v>1646</v>
      </c>
      <c r="F120" s="242">
        <f t="shared" si="2"/>
        <v>32.92</v>
      </c>
    </row>
    <row r="121" spans="1:6" s="18" customFormat="1" ht="22.5" customHeight="1">
      <c r="A121" s="145">
        <v>3234</v>
      </c>
      <c r="B121" s="51" t="s">
        <v>160</v>
      </c>
      <c r="C121" s="204">
        <v>8000</v>
      </c>
      <c r="D121" s="204">
        <v>8000</v>
      </c>
      <c r="E121" s="49">
        <v>4810</v>
      </c>
      <c r="F121" s="242">
        <f t="shared" si="2"/>
        <v>60.12499999999999</v>
      </c>
    </row>
    <row r="122" spans="1:6" s="18" customFormat="1" ht="14.25" customHeight="1">
      <c r="A122" s="145">
        <v>3234</v>
      </c>
      <c r="B122" s="51" t="s">
        <v>179</v>
      </c>
      <c r="C122" s="204">
        <v>25000</v>
      </c>
      <c r="D122" s="204">
        <v>25000</v>
      </c>
      <c r="E122" s="49">
        <v>0</v>
      </c>
      <c r="F122" s="242">
        <f t="shared" si="2"/>
        <v>0</v>
      </c>
    </row>
    <row r="123" spans="1:6" s="18" customFormat="1" ht="14.25" customHeight="1">
      <c r="A123" s="145">
        <v>3234</v>
      </c>
      <c r="B123" s="51" t="s">
        <v>208</v>
      </c>
      <c r="C123" s="204">
        <v>11000</v>
      </c>
      <c r="D123" s="204">
        <v>11000</v>
      </c>
      <c r="E123" s="49">
        <v>10625</v>
      </c>
      <c r="F123" s="242">
        <f t="shared" si="2"/>
        <v>96.5909090909091</v>
      </c>
    </row>
    <row r="124" spans="1:6" s="486" customFormat="1" ht="14.25" customHeight="1">
      <c r="A124" s="149">
        <v>329</v>
      </c>
      <c r="B124" s="73" t="s">
        <v>45</v>
      </c>
      <c r="C124" s="226">
        <f>C125</f>
        <v>10000</v>
      </c>
      <c r="D124" s="226">
        <f>D125</f>
        <v>10000</v>
      </c>
      <c r="E124" s="214">
        <f>E125</f>
        <v>4062</v>
      </c>
      <c r="F124" s="250">
        <f>E124/D124*100</f>
        <v>40.62</v>
      </c>
    </row>
    <row r="125" spans="1:6" s="18" customFormat="1" ht="15" customHeight="1">
      <c r="A125" s="145">
        <v>3299</v>
      </c>
      <c r="B125" s="51" t="s">
        <v>45</v>
      </c>
      <c r="C125" s="204">
        <v>10000</v>
      </c>
      <c r="D125" s="204">
        <v>10000</v>
      </c>
      <c r="E125" s="49">
        <v>4062</v>
      </c>
      <c r="F125" s="242">
        <f t="shared" si="2"/>
        <v>40.62</v>
      </c>
    </row>
    <row r="126" spans="1:6" s="265" customFormat="1" ht="15" customHeight="1">
      <c r="A126" s="149">
        <v>412</v>
      </c>
      <c r="B126" s="73" t="s">
        <v>88</v>
      </c>
      <c r="C126" s="226">
        <f>C127</f>
        <v>30000</v>
      </c>
      <c r="D126" s="226">
        <f>D127</f>
        <v>30000</v>
      </c>
      <c r="E126" s="214">
        <f>E127</f>
        <v>0</v>
      </c>
      <c r="F126" s="250">
        <f t="shared" si="2"/>
        <v>0</v>
      </c>
    </row>
    <row r="127" spans="1:6" s="18" customFormat="1" ht="15" customHeight="1">
      <c r="A127" s="145">
        <v>4126</v>
      </c>
      <c r="B127" s="51" t="s">
        <v>223</v>
      </c>
      <c r="C127" s="204">
        <v>30000</v>
      </c>
      <c r="D127" s="204">
        <v>30000</v>
      </c>
      <c r="E127" s="49">
        <v>0</v>
      </c>
      <c r="F127" s="242">
        <f t="shared" si="2"/>
        <v>0</v>
      </c>
    </row>
    <row r="128" spans="1:6" ht="15" customHeight="1">
      <c r="A128" s="142">
        <v>381</v>
      </c>
      <c r="B128" s="56" t="s">
        <v>51</v>
      </c>
      <c r="C128" s="203">
        <f>C129+C130+C131</f>
        <v>195000</v>
      </c>
      <c r="D128" s="203">
        <f>D129+D130+D131</f>
        <v>195000</v>
      </c>
      <c r="E128" s="59">
        <f>E129+E130+E131</f>
        <v>148239</v>
      </c>
      <c r="F128" s="250">
        <f aca="true" t="shared" si="3" ref="F128:F165">E128/D128*100</f>
        <v>76.02</v>
      </c>
    </row>
    <row r="129" spans="1:6" s="259" customFormat="1" ht="15" customHeight="1">
      <c r="A129" s="488" t="s">
        <v>311</v>
      </c>
      <c r="B129" s="76" t="s">
        <v>312</v>
      </c>
      <c r="C129" s="489">
        <v>100000</v>
      </c>
      <c r="D129" s="489">
        <v>100000</v>
      </c>
      <c r="E129" s="490">
        <v>76885</v>
      </c>
      <c r="F129" s="242">
        <v>77</v>
      </c>
    </row>
    <row r="130" spans="1:6" ht="12.75">
      <c r="A130" s="146">
        <v>3811</v>
      </c>
      <c r="B130" s="76" t="s">
        <v>134</v>
      </c>
      <c r="C130" s="210">
        <v>35000</v>
      </c>
      <c r="D130" s="210">
        <v>35000</v>
      </c>
      <c r="E130" s="49">
        <v>11760</v>
      </c>
      <c r="F130" s="242">
        <f t="shared" si="3"/>
        <v>33.6</v>
      </c>
    </row>
    <row r="131" spans="1:6" ht="12.75">
      <c r="A131" s="146">
        <v>3811</v>
      </c>
      <c r="B131" s="76" t="s">
        <v>192</v>
      </c>
      <c r="C131" s="210">
        <v>60000</v>
      </c>
      <c r="D131" s="210">
        <v>60000</v>
      </c>
      <c r="E131" s="49">
        <v>59594</v>
      </c>
      <c r="F131" s="242">
        <f t="shared" si="3"/>
        <v>99.32333333333332</v>
      </c>
    </row>
    <row r="132" spans="1:6" ht="12.75">
      <c r="A132" s="142">
        <v>372</v>
      </c>
      <c r="B132" s="57" t="s">
        <v>305</v>
      </c>
      <c r="C132" s="203">
        <f>C133+C134</f>
        <v>380000</v>
      </c>
      <c r="D132" s="203">
        <f>D133+D134</f>
        <v>380000</v>
      </c>
      <c r="E132" s="59">
        <f>E133+E134</f>
        <v>316621</v>
      </c>
      <c r="F132" s="250">
        <f t="shared" si="3"/>
        <v>83.32131578947369</v>
      </c>
    </row>
    <row r="133" spans="1:6" ht="12.75">
      <c r="A133" s="143">
        <v>3721</v>
      </c>
      <c r="B133" s="52" t="s">
        <v>211</v>
      </c>
      <c r="C133" s="204">
        <v>220000</v>
      </c>
      <c r="D133" s="204">
        <v>220000</v>
      </c>
      <c r="E133" s="49">
        <v>157200</v>
      </c>
      <c r="F133" s="242">
        <f t="shared" si="3"/>
        <v>71.45454545454545</v>
      </c>
    </row>
    <row r="134" spans="1:6" ht="12.75">
      <c r="A134" s="143">
        <v>3721</v>
      </c>
      <c r="B134" s="52" t="s">
        <v>175</v>
      </c>
      <c r="C134" s="204">
        <v>160000</v>
      </c>
      <c r="D134" s="204">
        <v>160000</v>
      </c>
      <c r="E134" s="49">
        <v>159421</v>
      </c>
      <c r="F134" s="242">
        <f t="shared" si="3"/>
        <v>99.638125</v>
      </c>
    </row>
    <row r="135" spans="1:6" ht="21.75">
      <c r="A135" s="147" t="s">
        <v>306</v>
      </c>
      <c r="B135" s="63" t="s">
        <v>307</v>
      </c>
      <c r="C135" s="205">
        <f>C136+C138+C140+C143+C146+C150+C153+C156+C158+C160</f>
        <v>902000</v>
      </c>
      <c r="D135" s="205">
        <f>D136+D138+D140+D143+D146+D150+D153+D156+D158+D160</f>
        <v>902000</v>
      </c>
      <c r="E135" s="62">
        <f>E136+E138+E140+E143+E146+E150+E153+E156+E158+E160</f>
        <v>809213</v>
      </c>
      <c r="F135" s="227">
        <f t="shared" si="3"/>
        <v>89.71319290465632</v>
      </c>
    </row>
    <row r="136" spans="1:6" ht="12.75">
      <c r="A136" s="142">
        <v>311</v>
      </c>
      <c r="B136" s="57" t="s">
        <v>304</v>
      </c>
      <c r="C136" s="203">
        <f>C137</f>
        <v>80000</v>
      </c>
      <c r="D136" s="203">
        <f>D137</f>
        <v>80000</v>
      </c>
      <c r="E136" s="59">
        <f>E137</f>
        <v>76346</v>
      </c>
      <c r="F136" s="250">
        <f t="shared" si="3"/>
        <v>95.4325</v>
      </c>
    </row>
    <row r="137" spans="1:6" ht="12.75">
      <c r="A137" s="143">
        <v>3111</v>
      </c>
      <c r="B137" s="52" t="s">
        <v>101</v>
      </c>
      <c r="C137" s="204">
        <v>80000</v>
      </c>
      <c r="D137" s="204">
        <v>80000</v>
      </c>
      <c r="E137" s="49">
        <v>76346</v>
      </c>
      <c r="F137" s="242">
        <f t="shared" si="3"/>
        <v>95.4325</v>
      </c>
    </row>
    <row r="138" spans="1:6" ht="12.75">
      <c r="A138" s="157">
        <v>312</v>
      </c>
      <c r="B138" s="487" t="s">
        <v>39</v>
      </c>
      <c r="C138" s="226">
        <f>C139</f>
        <v>2500</v>
      </c>
      <c r="D138" s="226">
        <f>D139</f>
        <v>2500</v>
      </c>
      <c r="E138" s="214">
        <f>E139</f>
        <v>2500</v>
      </c>
      <c r="F138" s="250">
        <f>E139/D139*100</f>
        <v>100</v>
      </c>
    </row>
    <row r="139" spans="1:6" ht="12.75">
      <c r="A139" s="143">
        <v>3121</v>
      </c>
      <c r="B139" s="51" t="s">
        <v>39</v>
      </c>
      <c r="C139" s="204">
        <v>2500</v>
      </c>
      <c r="D139" s="204">
        <v>2500</v>
      </c>
      <c r="E139" s="49">
        <v>2500</v>
      </c>
      <c r="F139" s="242">
        <f t="shared" si="3"/>
        <v>100</v>
      </c>
    </row>
    <row r="140" spans="1:6" s="264" customFormat="1" ht="12.75">
      <c r="A140" s="157">
        <v>313</v>
      </c>
      <c r="B140" s="73" t="s">
        <v>308</v>
      </c>
      <c r="C140" s="226">
        <f>C141+C142</f>
        <v>12500</v>
      </c>
      <c r="D140" s="226">
        <f>D141+D142</f>
        <v>12500</v>
      </c>
      <c r="E140" s="214">
        <f>E141+E142</f>
        <v>11606</v>
      </c>
      <c r="F140" s="250">
        <f>E140/D140*100</f>
        <v>92.848</v>
      </c>
    </row>
    <row r="141" spans="1:6" ht="13.5" customHeight="1">
      <c r="A141" s="143">
        <v>3132</v>
      </c>
      <c r="B141" s="51" t="s">
        <v>102</v>
      </c>
      <c r="C141" s="204">
        <v>11000</v>
      </c>
      <c r="D141" s="204">
        <v>11000</v>
      </c>
      <c r="E141" s="49">
        <v>10307</v>
      </c>
      <c r="F141" s="242">
        <f t="shared" si="3"/>
        <v>93.7</v>
      </c>
    </row>
    <row r="142" spans="1:6" ht="15.75" customHeight="1">
      <c r="A142" s="143">
        <v>3133</v>
      </c>
      <c r="B142" s="51" t="s">
        <v>120</v>
      </c>
      <c r="C142" s="204">
        <v>1500</v>
      </c>
      <c r="D142" s="204">
        <v>1500</v>
      </c>
      <c r="E142" s="49">
        <v>1299</v>
      </c>
      <c r="F142" s="242">
        <f t="shared" si="3"/>
        <v>86.6</v>
      </c>
    </row>
    <row r="143" spans="1:6" ht="12.75">
      <c r="A143" s="142">
        <v>321</v>
      </c>
      <c r="B143" s="56" t="s">
        <v>42</v>
      </c>
      <c r="C143" s="203">
        <f>SUM(C144:C145)</f>
        <v>2500</v>
      </c>
      <c r="D143" s="203">
        <f>SUM(D144:D145)</f>
        <v>2500</v>
      </c>
      <c r="E143" s="59">
        <f>SUM(E144:E145)</f>
        <v>140</v>
      </c>
      <c r="F143" s="250">
        <f t="shared" si="3"/>
        <v>5.6000000000000005</v>
      </c>
    </row>
    <row r="144" spans="1:6" ht="12.75" customHeight="1">
      <c r="A144" s="143">
        <v>3211</v>
      </c>
      <c r="B144" s="51" t="s">
        <v>76</v>
      </c>
      <c r="C144" s="204">
        <v>1500</v>
      </c>
      <c r="D144" s="204">
        <v>1500</v>
      </c>
      <c r="E144" s="49">
        <v>140</v>
      </c>
      <c r="F144" s="242">
        <f t="shared" si="3"/>
        <v>9.333333333333334</v>
      </c>
    </row>
    <row r="145" spans="1:6" ht="12.75">
      <c r="A145" s="143">
        <v>3213</v>
      </c>
      <c r="B145" s="51" t="s">
        <v>77</v>
      </c>
      <c r="C145" s="204">
        <v>1000</v>
      </c>
      <c r="D145" s="204">
        <v>1000</v>
      </c>
      <c r="E145" s="49">
        <v>0</v>
      </c>
      <c r="F145" s="242">
        <f t="shared" si="3"/>
        <v>0</v>
      </c>
    </row>
    <row r="146" spans="1:6" s="264" customFormat="1" ht="12.75">
      <c r="A146" s="157">
        <v>322</v>
      </c>
      <c r="B146" s="73" t="s">
        <v>43</v>
      </c>
      <c r="C146" s="226">
        <f>C147+C148+C149</f>
        <v>114000</v>
      </c>
      <c r="D146" s="226">
        <f>D147+D148+D149</f>
        <v>114000</v>
      </c>
      <c r="E146" s="214">
        <f>E147+E148+E149</f>
        <v>97552</v>
      </c>
      <c r="F146" s="250">
        <f>E146/D146*100</f>
        <v>85.5719298245614</v>
      </c>
    </row>
    <row r="147" spans="1:6" ht="12.75">
      <c r="A147" s="143">
        <v>3221</v>
      </c>
      <c r="B147" s="51" t="s">
        <v>94</v>
      </c>
      <c r="C147" s="204">
        <v>1000</v>
      </c>
      <c r="D147" s="204">
        <v>1000</v>
      </c>
      <c r="E147" s="49">
        <v>0</v>
      </c>
      <c r="F147" s="242">
        <f t="shared" si="3"/>
        <v>0</v>
      </c>
    </row>
    <row r="148" spans="1:6" ht="12.75">
      <c r="A148" s="143">
        <v>3223</v>
      </c>
      <c r="B148" s="51" t="s">
        <v>71</v>
      </c>
      <c r="C148" s="204">
        <v>18000</v>
      </c>
      <c r="D148" s="204">
        <v>18000</v>
      </c>
      <c r="E148" s="49">
        <v>6566</v>
      </c>
      <c r="F148" s="242">
        <f t="shared" si="3"/>
        <v>36.477777777777774</v>
      </c>
    </row>
    <row r="149" spans="1:6" ht="12.75">
      <c r="A149" s="143">
        <v>3225</v>
      </c>
      <c r="B149" s="51" t="s">
        <v>81</v>
      </c>
      <c r="C149" s="204">
        <v>95000</v>
      </c>
      <c r="D149" s="204">
        <v>95000</v>
      </c>
      <c r="E149" s="49">
        <v>90986</v>
      </c>
      <c r="F149" s="242">
        <f t="shared" si="3"/>
        <v>95.77473684210527</v>
      </c>
    </row>
    <row r="150" spans="1:6" s="264" customFormat="1" ht="12.75">
      <c r="A150" s="157">
        <v>323</v>
      </c>
      <c r="B150" s="73" t="s">
        <v>44</v>
      </c>
      <c r="C150" s="226">
        <f>C151+C152</f>
        <v>618500</v>
      </c>
      <c r="D150" s="226">
        <f>D151+D152</f>
        <v>618500</v>
      </c>
      <c r="E150" s="214">
        <f>E151+E152</f>
        <v>565787</v>
      </c>
      <c r="F150" s="250">
        <f>E150/D150*100</f>
        <v>91.4772837510105</v>
      </c>
    </row>
    <row r="151" spans="1:6" ht="12.75">
      <c r="A151" s="143">
        <v>3231</v>
      </c>
      <c r="B151" s="51" t="s">
        <v>78</v>
      </c>
      <c r="C151" s="204">
        <v>4500</v>
      </c>
      <c r="D151" s="204">
        <v>4500</v>
      </c>
      <c r="E151" s="49">
        <v>3872</v>
      </c>
      <c r="F151" s="242">
        <f t="shared" si="3"/>
        <v>86.04444444444445</v>
      </c>
    </row>
    <row r="152" spans="1:6" ht="12.75">
      <c r="A152" s="143">
        <v>3232</v>
      </c>
      <c r="B152" s="51" t="s">
        <v>180</v>
      </c>
      <c r="C152" s="204">
        <v>614000</v>
      </c>
      <c r="D152" s="204">
        <v>614000</v>
      </c>
      <c r="E152" s="49">
        <v>561915</v>
      </c>
      <c r="F152" s="242">
        <f t="shared" si="3"/>
        <v>91.5171009771987</v>
      </c>
    </row>
    <row r="153" spans="1:6" s="264" customFormat="1" ht="12.75">
      <c r="A153" s="157">
        <v>329</v>
      </c>
      <c r="B153" s="73" t="s">
        <v>45</v>
      </c>
      <c r="C153" s="226">
        <f>C154+C155</f>
        <v>25000</v>
      </c>
      <c r="D153" s="226">
        <f>D154+D155</f>
        <v>25000</v>
      </c>
      <c r="E153" s="214">
        <f>E154+E155</f>
        <v>21188</v>
      </c>
      <c r="F153" s="250">
        <f>E153/D153*100</f>
        <v>84.75200000000001</v>
      </c>
    </row>
    <row r="154" spans="1:6" ht="12.75">
      <c r="A154" s="143">
        <v>3293</v>
      </c>
      <c r="B154" s="51" t="s">
        <v>69</v>
      </c>
      <c r="C154" s="204">
        <v>0</v>
      </c>
      <c r="D154" s="204">
        <v>0</v>
      </c>
      <c r="E154" s="49">
        <v>0</v>
      </c>
      <c r="F154" s="242">
        <v>0</v>
      </c>
    </row>
    <row r="155" spans="1:6" ht="12.75">
      <c r="A155" s="143">
        <v>3299</v>
      </c>
      <c r="B155" s="51" t="s">
        <v>45</v>
      </c>
      <c r="C155" s="204">
        <v>25000</v>
      </c>
      <c r="D155" s="204">
        <v>25000</v>
      </c>
      <c r="E155" s="49">
        <v>21188</v>
      </c>
      <c r="F155" s="242">
        <f t="shared" si="3"/>
        <v>84.75200000000001</v>
      </c>
    </row>
    <row r="156" spans="1:6" ht="12.75">
      <c r="A156" s="142">
        <v>343</v>
      </c>
      <c r="B156" s="156" t="s">
        <v>48</v>
      </c>
      <c r="C156" s="211">
        <f>C157</f>
        <v>5000</v>
      </c>
      <c r="D156" s="211">
        <f>D157</f>
        <v>5000</v>
      </c>
      <c r="E156" s="59">
        <f>E157</f>
        <v>1028</v>
      </c>
      <c r="F156" s="250">
        <f t="shared" si="3"/>
        <v>20.560000000000002</v>
      </c>
    </row>
    <row r="157" spans="1:6" ht="12.75">
      <c r="A157" s="143">
        <v>3431</v>
      </c>
      <c r="B157" s="155" t="s">
        <v>79</v>
      </c>
      <c r="C157" s="212">
        <v>5000</v>
      </c>
      <c r="D157" s="212">
        <v>5000</v>
      </c>
      <c r="E157" s="49">
        <v>1028</v>
      </c>
      <c r="F157" s="242">
        <f t="shared" si="3"/>
        <v>20.560000000000002</v>
      </c>
    </row>
    <row r="158" spans="1:6" ht="12.75">
      <c r="A158" s="157">
        <v>422</v>
      </c>
      <c r="B158" s="158" t="s">
        <v>309</v>
      </c>
      <c r="C158" s="211">
        <f>C159</f>
        <v>27000</v>
      </c>
      <c r="D158" s="211">
        <f>D159</f>
        <v>27000</v>
      </c>
      <c r="E158" s="266">
        <f>E159</f>
        <v>20388</v>
      </c>
      <c r="F158" s="250">
        <f t="shared" si="3"/>
        <v>75.5111111111111</v>
      </c>
    </row>
    <row r="159" spans="1:6" ht="12.75">
      <c r="A159" s="143">
        <v>4221</v>
      </c>
      <c r="B159" s="155" t="s">
        <v>227</v>
      </c>
      <c r="C159" s="212">
        <v>27000</v>
      </c>
      <c r="D159" s="212">
        <v>27000</v>
      </c>
      <c r="E159" s="49">
        <v>20388</v>
      </c>
      <c r="F159" s="242">
        <f t="shared" si="3"/>
        <v>75.5111111111111</v>
      </c>
    </row>
    <row r="160" spans="1:6" ht="12.75">
      <c r="A160" s="142">
        <v>424</v>
      </c>
      <c r="B160" s="56" t="s">
        <v>310</v>
      </c>
      <c r="C160" s="203">
        <f>C161</f>
        <v>15000</v>
      </c>
      <c r="D160" s="203">
        <f>D161</f>
        <v>15000</v>
      </c>
      <c r="E160" s="59">
        <f>E161</f>
        <v>12678</v>
      </c>
      <c r="F160" s="250">
        <f t="shared" si="3"/>
        <v>84.52</v>
      </c>
    </row>
    <row r="161" spans="1:6" ht="12.75">
      <c r="A161" s="143">
        <v>4241</v>
      </c>
      <c r="B161" s="51" t="s">
        <v>104</v>
      </c>
      <c r="C161" s="204">
        <v>15000</v>
      </c>
      <c r="D161" s="204">
        <v>15000</v>
      </c>
      <c r="E161" s="49">
        <v>12678</v>
      </c>
      <c r="F161" s="242">
        <f t="shared" si="3"/>
        <v>84.52</v>
      </c>
    </row>
    <row r="162" spans="1:6" ht="12.75">
      <c r="A162" s="142">
        <v>381</v>
      </c>
      <c r="B162" s="56" t="s">
        <v>91</v>
      </c>
      <c r="C162" s="203">
        <f>SUM(C163:C166)</f>
        <v>470000</v>
      </c>
      <c r="D162" s="203">
        <f>SUM(D163:D166)</f>
        <v>470000</v>
      </c>
      <c r="E162" s="59">
        <f>SUM(E163:E166)</f>
        <v>376875</v>
      </c>
      <c r="F162" s="250">
        <f t="shared" si="3"/>
        <v>80.18617021276596</v>
      </c>
    </row>
    <row r="163" spans="1:6" ht="15" customHeight="1">
      <c r="A163" s="143">
        <v>3811</v>
      </c>
      <c r="B163" s="51" t="s">
        <v>92</v>
      </c>
      <c r="C163" s="204">
        <v>145000</v>
      </c>
      <c r="D163" s="204">
        <v>145000</v>
      </c>
      <c r="E163" s="49">
        <v>62500</v>
      </c>
      <c r="F163" s="242">
        <f t="shared" si="3"/>
        <v>43.103448275862064</v>
      </c>
    </row>
    <row r="164" spans="1:6" ht="15" customHeight="1">
      <c r="A164" s="143">
        <v>3811</v>
      </c>
      <c r="B164" s="51" t="s">
        <v>92</v>
      </c>
      <c r="C164" s="204">
        <v>25000</v>
      </c>
      <c r="D164" s="204">
        <v>25000</v>
      </c>
      <c r="E164" s="49">
        <v>25000</v>
      </c>
      <c r="F164" s="242">
        <f t="shared" si="3"/>
        <v>100</v>
      </c>
    </row>
    <row r="165" spans="1:6" ht="12.75">
      <c r="A165" s="143">
        <v>3811</v>
      </c>
      <c r="B165" s="52" t="s">
        <v>92</v>
      </c>
      <c r="C165" s="204">
        <v>250000</v>
      </c>
      <c r="D165" s="204">
        <v>250000</v>
      </c>
      <c r="E165" s="49">
        <v>249975</v>
      </c>
      <c r="F165" s="242">
        <f t="shared" si="3"/>
        <v>99.99</v>
      </c>
    </row>
    <row r="166" spans="1:6" ht="15" customHeight="1">
      <c r="A166" s="143">
        <v>3811</v>
      </c>
      <c r="B166" s="51" t="s">
        <v>92</v>
      </c>
      <c r="C166" s="204">
        <v>50000</v>
      </c>
      <c r="D166" s="204">
        <v>50000</v>
      </c>
      <c r="E166" s="49">
        <v>39400</v>
      </c>
      <c r="F166" s="271">
        <f aca="true" t="shared" si="4" ref="F166:F172">E166/D166*100</f>
        <v>78.8</v>
      </c>
    </row>
    <row r="167" spans="1:6" ht="12.75">
      <c r="A167" s="142">
        <v>372</v>
      </c>
      <c r="B167" s="56" t="s">
        <v>305</v>
      </c>
      <c r="C167" s="203">
        <f>C168</f>
        <v>273200</v>
      </c>
      <c r="D167" s="203">
        <f>D168</f>
        <v>273200</v>
      </c>
      <c r="E167" s="59">
        <f>E168</f>
        <v>255517</v>
      </c>
      <c r="F167" s="270">
        <f t="shared" si="4"/>
        <v>93.52745241581259</v>
      </c>
    </row>
    <row r="168" spans="1:6" ht="12.75">
      <c r="A168" s="143">
        <v>3721</v>
      </c>
      <c r="B168" s="51" t="s">
        <v>105</v>
      </c>
      <c r="C168" s="209">
        <v>273200</v>
      </c>
      <c r="D168" s="209">
        <v>273200</v>
      </c>
      <c r="E168" s="49">
        <v>255517</v>
      </c>
      <c r="F168" s="242">
        <f t="shared" si="4"/>
        <v>93.52745241581259</v>
      </c>
    </row>
    <row r="169" spans="1:6" ht="12.75">
      <c r="A169" s="142">
        <v>381</v>
      </c>
      <c r="B169" s="56" t="s">
        <v>51</v>
      </c>
      <c r="C169" s="203">
        <f>C170+C171+C172</f>
        <v>125000</v>
      </c>
      <c r="D169" s="203">
        <f>D170+D171+D172</f>
        <v>125000</v>
      </c>
      <c r="E169" s="59">
        <f>E170+E171+E172</f>
        <v>103700</v>
      </c>
      <c r="F169" s="250">
        <f t="shared" si="4"/>
        <v>82.96</v>
      </c>
    </row>
    <row r="170" spans="1:6" ht="12.75">
      <c r="A170" s="143">
        <v>3811</v>
      </c>
      <c r="B170" s="51" t="s">
        <v>92</v>
      </c>
      <c r="C170" s="204">
        <v>80000</v>
      </c>
      <c r="D170" s="204">
        <v>80000</v>
      </c>
      <c r="E170" s="49">
        <v>58700</v>
      </c>
      <c r="F170" s="242">
        <f t="shared" si="4"/>
        <v>73.375</v>
      </c>
    </row>
    <row r="171" spans="1:6" ht="12.75">
      <c r="A171" s="143">
        <v>3811</v>
      </c>
      <c r="B171" s="51" t="s">
        <v>92</v>
      </c>
      <c r="C171" s="212">
        <v>25000</v>
      </c>
      <c r="D171" s="212">
        <v>25000</v>
      </c>
      <c r="E171" s="49">
        <v>25000</v>
      </c>
      <c r="F171" s="242">
        <f t="shared" si="4"/>
        <v>100</v>
      </c>
    </row>
    <row r="172" spans="1:6" ht="12.75">
      <c r="A172" s="143">
        <v>3811</v>
      </c>
      <c r="B172" s="60" t="s">
        <v>92</v>
      </c>
      <c r="C172" s="204">
        <v>20000</v>
      </c>
      <c r="D172" s="204">
        <v>20000</v>
      </c>
      <c r="E172" s="49">
        <v>20000</v>
      </c>
      <c r="F172" s="242">
        <f t="shared" si="4"/>
        <v>100</v>
      </c>
    </row>
    <row r="175" spans="5:6" ht="12.75">
      <c r="E175" s="64"/>
      <c r="F175" s="64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27"/>
  <sheetViews>
    <sheetView workbookViewId="0" topLeftCell="A1">
      <selection activeCell="C30" sqref="C30"/>
    </sheetView>
  </sheetViews>
  <sheetFormatPr defaultColWidth="9.140625" defaultRowHeight="12.75"/>
  <cols>
    <col min="3" max="3" width="60.57421875" style="0" customWidth="1"/>
  </cols>
  <sheetData>
    <row r="1" spans="2:4" ht="12.75">
      <c r="B1" s="37"/>
      <c r="C1" s="37"/>
      <c r="D1" s="37"/>
    </row>
    <row r="2" spans="2:4" ht="12.75">
      <c r="B2" s="37"/>
      <c r="C2" s="37"/>
      <c r="D2" s="37"/>
    </row>
    <row r="3" spans="2:4" ht="12.75">
      <c r="B3" s="37"/>
      <c r="C3" s="37"/>
      <c r="D3" s="37"/>
    </row>
    <row r="4" spans="2:4" ht="12.75">
      <c r="B4" s="21" t="s">
        <v>82</v>
      </c>
      <c r="C4" s="38" t="s">
        <v>83</v>
      </c>
      <c r="D4" s="39"/>
    </row>
    <row r="5" spans="2:4" ht="12.75">
      <c r="B5" s="40"/>
      <c r="C5" s="38"/>
      <c r="D5" s="39"/>
    </row>
    <row r="6" spans="2:4" ht="12.75">
      <c r="B6" s="485" t="s">
        <v>34</v>
      </c>
      <c r="C6" s="478"/>
      <c r="D6" s="478"/>
    </row>
    <row r="7" spans="2:4" ht="12.75">
      <c r="B7" s="37"/>
      <c r="C7" s="38"/>
      <c r="D7" s="37"/>
    </row>
    <row r="8" spans="2:4" ht="12.75">
      <c r="B8" s="484" t="s">
        <v>261</v>
      </c>
      <c r="C8" s="484"/>
      <c r="D8" s="484"/>
    </row>
    <row r="9" spans="2:4" ht="12.75">
      <c r="B9" s="484" t="s">
        <v>262</v>
      </c>
      <c r="C9" s="484"/>
      <c r="D9" s="484"/>
    </row>
    <row r="10" spans="2:4" ht="12.75">
      <c r="B10" s="37"/>
      <c r="C10" s="38"/>
      <c r="D10" s="37"/>
    </row>
    <row r="11" spans="2:4" ht="12.75">
      <c r="B11" s="37"/>
      <c r="C11" s="38"/>
      <c r="D11" s="37"/>
    </row>
    <row r="12" spans="2:4" ht="12.75">
      <c r="B12" s="37"/>
      <c r="C12" s="38"/>
      <c r="D12" s="37"/>
    </row>
    <row r="13" spans="2:4" ht="12.75">
      <c r="B13" s="37"/>
      <c r="C13" s="41" t="s">
        <v>84</v>
      </c>
      <c r="D13" s="37"/>
    </row>
    <row r="14" spans="2:4" ht="12.75">
      <c r="B14" s="37"/>
      <c r="C14" s="41"/>
      <c r="D14" s="37"/>
    </row>
    <row r="15" spans="2:4" ht="12.75">
      <c r="B15" s="37"/>
      <c r="C15" s="41"/>
      <c r="D15" s="37"/>
    </row>
    <row r="16" spans="2:4" ht="12.75">
      <c r="B16" s="37"/>
      <c r="C16" s="38"/>
      <c r="D16" s="37"/>
    </row>
    <row r="17" spans="2:4" ht="12.75">
      <c r="B17" s="42" t="s">
        <v>86</v>
      </c>
      <c r="C17" s="38" t="s">
        <v>233</v>
      </c>
      <c r="D17" s="37"/>
    </row>
    <row r="18" spans="2:4" ht="12.75">
      <c r="B18" s="42" t="s">
        <v>85</v>
      </c>
      <c r="C18" s="38" t="s">
        <v>263</v>
      </c>
      <c r="D18" s="37"/>
    </row>
    <row r="19" spans="2:4" ht="12.75">
      <c r="B19" s="37"/>
      <c r="C19" s="38"/>
      <c r="D19" s="37"/>
    </row>
    <row r="20" spans="2:4" ht="12.75">
      <c r="B20" s="37"/>
      <c r="C20" s="43" t="s">
        <v>87</v>
      </c>
      <c r="D20" s="37"/>
    </row>
    <row r="21" spans="2:4" ht="12.75">
      <c r="B21" s="37"/>
      <c r="C21" s="43"/>
      <c r="D21" s="37"/>
    </row>
    <row r="22" spans="2:4" ht="12.75">
      <c r="B22" s="37"/>
      <c r="C22" s="43" t="s">
        <v>129</v>
      </c>
      <c r="D22" s="37"/>
    </row>
    <row r="23" spans="2:4" ht="12.75">
      <c r="B23" s="37"/>
      <c r="C23" s="43" t="s">
        <v>230</v>
      </c>
      <c r="D23" s="37"/>
    </row>
    <row r="24" spans="2:4" ht="12.75">
      <c r="B24" s="37"/>
      <c r="C24" s="43"/>
      <c r="D24" s="37"/>
    </row>
    <row r="25" spans="2:4" ht="12.75">
      <c r="B25" s="37"/>
      <c r="C25" s="38"/>
      <c r="D25" s="37"/>
    </row>
    <row r="26" spans="2:4" ht="12.75">
      <c r="B26" s="42" t="s">
        <v>213</v>
      </c>
      <c r="C26" s="44" t="s">
        <v>232</v>
      </c>
      <c r="D26" s="37"/>
    </row>
    <row r="27" ht="12.75">
      <c r="C27" s="7"/>
    </row>
  </sheetData>
  <mergeCells count="3">
    <mergeCell ref="B6:D6"/>
    <mergeCell ref="B8:D8"/>
    <mergeCell ref="B9:D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lipovica</dc:creator>
  <cp:keywords/>
  <dc:description/>
  <cp:lastModifiedBy>Ana</cp:lastModifiedBy>
  <cp:lastPrinted>2014-05-13T09:22:18Z</cp:lastPrinted>
  <dcterms:created xsi:type="dcterms:W3CDTF">2004-02-16T15:22:46Z</dcterms:created>
  <dcterms:modified xsi:type="dcterms:W3CDTF">2014-05-13T09:23:21Z</dcterms:modified>
  <cp:category/>
  <cp:version/>
  <cp:contentType/>
  <cp:contentStatus/>
</cp:coreProperties>
</file>