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360" windowHeight="787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<sst xmlns="http://schemas.openxmlformats.org/spreadsheetml/2006/main" count="3790" uniqueCount="2994">
  <si>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</si>
  <si>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</si>
  <si>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</si>
  <si>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</si>
  <si>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</si>
  <si>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</si>
  <si>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</si>
  <si>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</si>
  <si>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</si>
  <si>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</si>
  <si>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</si>
  <si>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</si>
  <si>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</si>
  <si>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</si>
  <si>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</si>
  <si>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</si>
  <si>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</si>
  <si>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</si>
  <si>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</si>
  <si>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</si>
  <si>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</si>
  <si>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</si>
  <si>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</si>
  <si>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</si>
  <si>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</si>
  <si>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</si>
  <si>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</si>
  <si>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</si>
  <si>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</si>
  <si>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</si>
  <si>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</si>
  <si>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</si>
  <si>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</si>
  <si>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</si>
  <si>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</si>
  <si>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</si>
  <si>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</si>
  <si>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</si>
  <si>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</si>
  <si>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</si>
  <si>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</si>
  <si>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</si>
  <si>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</si>
  <si>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</si>
  <si>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</si>
  <si>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</si>
  <si>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</si>
  <si>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</si>
  <si>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</si>
  <si>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</si>
  <si>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</si>
  <si>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</si>
  <si>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</si>
  <si>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</si>
  <si>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</si>
  <si>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</si>
  <si>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</si>
  <si>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</si>
  <si>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</si>
  <si>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</si>
  <si>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</si>
  <si>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</si>
  <si>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</si>
  <si>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</si>
  <si>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</si>
  <si>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</si>
  <si>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</si>
  <si>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</si>
  <si>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</si>
  <si>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</si>
  <si>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</si>
  <si>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</si>
  <si>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</si>
  <si>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</si>
  <si>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</si>
  <si>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</si>
  <si>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</si>
  <si>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</si>
  <si>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</si>
  <si>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</si>
  <si>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</si>
  <si>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</si>
  <si>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</si>
  <si>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</si>
  <si>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</si>
  <si>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</si>
  <si>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</si>
  <si>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</si>
  <si>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</si>
  <si>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</si>
  <si>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</si>
  <si>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</si>
  <si>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</si>
  <si>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</si>
  <si>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</si>
  <si>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</si>
  <si>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</si>
  <si>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</si>
  <si>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</si>
  <si>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</si>
  <si>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</si>
  <si>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</si>
  <si>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</si>
  <si>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</si>
  <si>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</si>
  <si>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</si>
  <si>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</si>
  <si>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</si>
  <si>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</si>
  <si>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</si>
  <si>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</si>
  <si>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</si>
  <si>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</si>
  <si>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</si>
  <si>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</si>
  <si>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</si>
  <si>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</si>
  <si>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</si>
  <si>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</si>
  <si>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</si>
  <si>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</si>
  <si>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</si>
  <si>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</si>
  <si>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</si>
  <si>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</si>
  <si>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</si>
  <si>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</si>
  <si>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</si>
  <si>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</si>
  <si>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</si>
  <si>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</si>
  <si>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</si>
  <si>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</si>
  <si>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</si>
  <si>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</si>
  <si>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</si>
  <si>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</si>
  <si>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</si>
  <si>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</si>
  <si>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</si>
  <si>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</si>
  <si>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</si>
  <si>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</si>
  <si>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</si>
  <si>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</si>
  <si>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</si>
  <si>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</si>
  <si>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</si>
  <si>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</si>
  <si>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</si>
  <si>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</si>
  <si>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</si>
  <si>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</si>
  <si>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</si>
  <si>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</si>
  <si>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</si>
  <si>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</si>
  <si>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</si>
  <si>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</si>
  <si>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</si>
  <si>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</si>
  <si>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</si>
  <si>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</si>
  <si>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</si>
  <si>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</si>
  <si>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</si>
  <si>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</si>
  <si>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</si>
  <si>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</si>
  <si>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</si>
  <si>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</si>
  <si>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</si>
  <si>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</si>
  <si>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</si>
  <si>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</si>
  <si>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</si>
  <si>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</si>
  <si>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</si>
  <si>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</si>
  <si>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</si>
  <si>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</si>
  <si>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</si>
  <si>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</si>
  <si>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</si>
  <si>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</si>
  <si>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</si>
  <si>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</si>
  <si>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</si>
  <si>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</si>
  <si>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</si>
  <si>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</si>
  <si>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</si>
  <si>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</si>
  <si>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</si>
  <si>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</si>
  <si>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</si>
  <si>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</si>
  <si>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</si>
  <si>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</si>
  <si>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</si>
  <si>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</si>
  <si>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</si>
  <si>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</si>
  <si>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</si>
  <si>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</si>
  <si>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</si>
  <si>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</si>
  <si>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</si>
  <si>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</si>
  <si>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</si>
  <si>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</si>
  <si>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</si>
  <si>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</si>
  <si>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</si>
  <si>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</si>
  <si>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</si>
  <si>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</si>
  <si>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</si>
  <si>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</si>
  <si>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</si>
  <si>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</si>
  <si>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</si>
  <si>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</si>
  <si>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</si>
  <si>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</si>
  <si>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</si>
  <si>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</si>
  <si>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</si>
  <si>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</si>
  <si>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</si>
  <si>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</si>
  <si>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</si>
  <si>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</si>
  <si>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</si>
  <si>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</si>
  <si>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</si>
  <si>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</si>
  <si>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</si>
  <si>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</si>
  <si>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</si>
  <si>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</si>
  <si>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</si>
  <si>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</si>
  <si>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</si>
  <si>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</si>
  <si>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</si>
  <si>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</si>
  <si>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</si>
  <si>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</si>
  <si>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</si>
  <si>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</si>
  <si>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</si>
  <si>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</si>
  <si>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</si>
  <si>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</si>
  <si>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</si>
  <si>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</si>
  <si>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</si>
  <si>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</si>
  <si>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</si>
  <si>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</si>
  <si>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</si>
  <si>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</si>
  <si>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</si>
  <si>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</si>
  <si>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</si>
  <si>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</si>
  <si>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</si>
  <si>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</si>
  <si>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</si>
  <si>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</si>
  <si>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</si>
  <si>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</si>
  <si>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</si>
  <si>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</si>
  <si>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</si>
  <si>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</si>
  <si>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</si>
  <si>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</si>
  <si>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</si>
  <si>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</si>
  <si>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</si>
  <si>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</si>
  <si>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</si>
  <si>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</si>
  <si>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</si>
  <si>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</si>
  <si>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</si>
  <si>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</si>
  <si>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</si>
  <si>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</si>
  <si>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</si>
  <si>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</si>
  <si>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</si>
  <si>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</si>
  <si>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</si>
  <si>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</si>
  <si>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</si>
  <si>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</si>
  <si>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</si>
  <si>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</si>
  <si>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</si>
  <si>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</si>
  <si>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</si>
  <si>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</si>
  <si>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</si>
  <si>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</si>
  <si>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</si>
  <si>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</si>
  <si>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</si>
  <si>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</si>
  <si>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</si>
  <si>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</si>
  <si>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</si>
  <si>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</si>
  <si>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</si>
  <si>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</si>
  <si>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</si>
  <si>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</si>
  <si>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</si>
  <si>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</si>
  <si>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</si>
  <si>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</si>
  <si>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</si>
  <si>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</si>
  <si>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</si>
  <si>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</si>
  <si>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</si>
  <si>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</si>
  <si>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</si>
  <si>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</si>
  <si>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</si>
  <si>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</si>
  <si>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</si>
  <si>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</si>
  <si>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</si>
  <si>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</si>
  <si>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</si>
  <si>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</si>
  <si>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</si>
  <si>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</si>
  <si>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</si>
  <si>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</si>
  <si>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</si>
  <si>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</si>
  <si>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</si>
  <si>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</si>
  <si>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</si>
  <si>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</si>
  <si>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</si>
  <si>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</si>
  <si>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</si>
  <si>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</si>
  <si>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</si>
  <si>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</si>
  <si>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</si>
  <si>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</si>
  <si>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</si>
  <si>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</si>
  <si>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</si>
  <si>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</si>
  <si>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</si>
  <si>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</si>
  <si>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</si>
  <si>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</si>
  <si>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</si>
  <si>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</si>
  <si>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</si>
  <si>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</si>
  <si>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</si>
  <si>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</si>
  <si>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</si>
  <si>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</si>
  <si>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</si>
  <si>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</si>
  <si>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</si>
  <si>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</si>
  <si>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</si>
  <si>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</si>
  <si>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</si>
  <si>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</si>
  <si>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</si>
  <si>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</si>
  <si>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</si>
  <si>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</si>
  <si>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</si>
  <si>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</si>
  <si>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</si>
  <si>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</si>
  <si>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</si>
  <si>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</si>
  <si>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</si>
  <si>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</si>
  <si>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</si>
  <si>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</si>
  <si>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</si>
  <si>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</si>
  <si>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</si>
  <si>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</si>
  <si>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</si>
  <si>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</si>
  <si>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</si>
  <si>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</si>
  <si>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</si>
  <si>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</si>
  <si>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</si>
  <si>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</si>
  <si>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</si>
  <si>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</si>
  <si>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</si>
  <si>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</si>
  <si>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</si>
  <si>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</si>
  <si>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</si>
  <si>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</si>
  <si>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</si>
  <si>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</si>
  <si>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</si>
  <si>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</si>
  <si>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</si>
  <si>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</si>
  <si>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</si>
  <si>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</si>
  <si>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</si>
  <si>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</si>
  <si>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</si>
  <si>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</si>
  <si>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</si>
  <si>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</si>
  <si>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</si>
  <si>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</si>
  <si>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</si>
  <si>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</si>
  <si>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</si>
  <si>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</si>
  <si>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</si>
  <si>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</si>
  <si>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</si>
  <si>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</si>
  <si>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</si>
  <si>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</si>
  <si>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</si>
  <si>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</si>
  <si>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</si>
  <si>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</si>
  <si>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</si>
  <si>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</si>
  <si>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</si>
  <si>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</si>
  <si>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</si>
  <si>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</si>
  <si>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</si>
  <si>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</si>
  <si>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</si>
  <si>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</si>
  <si>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</si>
  <si>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</si>
  <si>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</si>
  <si>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</si>
  <si>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</si>
  <si>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</si>
  <si>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</si>
  <si>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</si>
  <si>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</si>
  <si>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</si>
  <si>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</si>
  <si>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</si>
  <si>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</si>
  <si>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</si>
  <si>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</si>
  <si>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</si>
  <si>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</si>
  <si>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</si>
  <si>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</si>
  <si>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</si>
  <si>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</si>
  <si>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</si>
  <si>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</si>
  <si>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</si>
  <si>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</si>
  <si>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</si>
  <si>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</si>
  <si>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</si>
  <si>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</si>
  <si>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</si>
  <si>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</si>
  <si>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</si>
  <si>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</si>
  <si>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</si>
  <si>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</si>
  <si>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</si>
  <si>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</si>
  <si>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</si>
  <si>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</si>
  <si>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</si>
  <si>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</si>
  <si>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</si>
  <si>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</si>
  <si>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</si>
  <si>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</si>
  <si>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</si>
  <si>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</si>
  <si>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</si>
  <si>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</si>
  <si>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</si>
  <si>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</si>
  <si>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</si>
  <si>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</si>
  <si>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</si>
  <si>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</si>
  <si>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</si>
  <si>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</si>
  <si>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</si>
  <si>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</si>
  <si>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</si>
  <si>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</si>
  <si>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</si>
  <si>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</si>
  <si>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</si>
  <si>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</si>
  <si>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</si>
  <si>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</si>
  <si>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</si>
  <si>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</si>
  <si>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</si>
  <si>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</si>
  <si>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</si>
  <si>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</si>
  <si>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</si>
  <si>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</si>
  <si>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</si>
  <si>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</si>
  <si>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</si>
  <si>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</si>
  <si>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</si>
  <si>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</si>
  <si>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</si>
  <si>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</si>
  <si>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</si>
  <si>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</si>
  <si>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</si>
  <si>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</si>
  <si>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</si>
  <si>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</si>
  <si>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</si>
  <si>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</si>
  <si>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</si>
  <si>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</si>
  <si>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</si>
  <si>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</si>
  <si>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</si>
  <si>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</si>
  <si>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</si>
  <si>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</si>
  <si>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</si>
  <si>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</si>
  <si>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</si>
  <si>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</si>
  <si>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</si>
  <si>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</si>
  <si>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</si>
  <si>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</si>
  <si>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</si>
  <si>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</si>
  <si>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</si>
  <si>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</si>
  <si>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</si>
  <si>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</si>
  <si>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</si>
  <si>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</si>
  <si>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</si>
  <si>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</si>
  <si>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</si>
  <si>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</si>
  <si>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</si>
  <si>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</si>
  <si>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</si>
  <si>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</si>
  <si>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</si>
  <si>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</si>
  <si>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</si>
  <si>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</si>
  <si>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</si>
  <si>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</si>
  <si>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</si>
  <si>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</si>
  <si>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</si>
  <si>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</si>
  <si>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</si>
  <si>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</si>
  <si>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</si>
  <si>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</si>
  <si>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</si>
  <si>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</si>
  <si>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</si>
  <si>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</si>
  <si>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</si>
  <si>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</si>
  <si>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</si>
  <si>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</si>
  <si>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</si>
  <si>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</si>
  <si>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</si>
  <si>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</si>
  <si>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</si>
  <si>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</si>
  <si>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</si>
  <si>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</si>
  <si>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</si>
  <si>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</si>
  <si>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</si>
  <si>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</si>
  <si>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</si>
  <si>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</si>
  <si>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</si>
  <si>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</si>
  <si>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</si>
  <si>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</si>
  <si>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</si>
  <si>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</si>
  <si>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</si>
  <si>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</si>
  <si>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</si>
  <si>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</si>
  <si>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</si>
  <si>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</si>
  <si>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</si>
  <si>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</si>
  <si>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</si>
  <si>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</si>
  <si>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</si>
  <si>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</si>
  <si>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</si>
  <si>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</si>
  <si>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</si>
  <si>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</si>
  <si>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</si>
  <si>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</si>
  <si>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</si>
  <si>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</si>
  <si>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</si>
  <si>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</si>
  <si>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</si>
  <si>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</si>
  <si>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</si>
  <si>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</si>
  <si>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</si>
  <si>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</si>
  <si>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</si>
  <si>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</si>
  <si>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</si>
  <si>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</si>
  <si>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</si>
  <si>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</si>
  <si>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</si>
  <si>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</si>
  <si>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</si>
  <si>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</si>
  <si>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</si>
  <si>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</si>
  <si>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</si>
  <si>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</si>
  <si>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</si>
  <si>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</si>
  <si>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</si>
  <si>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</si>
  <si>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</si>
  <si>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</si>
  <si>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</si>
  <si>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</si>
  <si>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</si>
  <si>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</si>
  <si>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</si>
  <si>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</si>
  <si>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</si>
  <si>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</si>
  <si>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</si>
  <si>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</si>
  <si>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</si>
  <si>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</si>
  <si>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</si>
  <si>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</si>
  <si>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</si>
  <si>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</si>
  <si>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</si>
  <si>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</si>
  <si>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</si>
  <si>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</si>
  <si>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</si>
  <si>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</si>
  <si>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</si>
  <si>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</si>
  <si>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</si>
  <si>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</si>
  <si>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</si>
  <si>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</si>
  <si>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</si>
  <si>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</si>
  <si>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</si>
  <si>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</si>
  <si>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</si>
  <si>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</si>
  <si>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</si>
  <si>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</si>
  <si>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</si>
  <si>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</si>
  <si>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</si>
  <si>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</si>
  <si>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</si>
  <si>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</si>
  <si>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</si>
  <si>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</si>
  <si>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</si>
  <si>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</si>
  <si>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</si>
  <si>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</si>
  <si>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</si>
  <si>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</si>
  <si>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</si>
  <si>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</si>
  <si>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</si>
  <si>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</si>
  <si>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</si>
  <si>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</si>
  <si>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</si>
  <si>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</si>
  <si>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</si>
  <si>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</si>
  <si>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</si>
  <si>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</si>
  <si>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</si>
  <si>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</si>
  <si>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</si>
  <si>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</si>
  <si>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</si>
  <si>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</si>
  <si>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</si>
  <si>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</si>
  <si>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</si>
  <si>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</si>
  <si>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</si>
  <si>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</si>
  <si>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</si>
  <si>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</si>
  <si>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</si>
  <si>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</si>
  <si>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</si>
  <si>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</si>
  <si>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</si>
  <si>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</si>
  <si>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</si>
  <si>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</si>
  <si>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</si>
  <si>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</si>
  <si>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</si>
  <si>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</si>
  <si>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</si>
  <si>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</si>
  <si>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</si>
  <si>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</si>
  <si>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</si>
  <si>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</si>
  <si>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</si>
  <si>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</si>
  <si>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</si>
  <si>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</si>
  <si>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</si>
  <si>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</si>
  <si>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</si>
  <si>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</si>
  <si>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</si>
  <si>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</si>
  <si>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</si>
  <si>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</si>
  <si>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</si>
  <si>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</si>
  <si>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</si>
  <si>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</si>
  <si>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</si>
  <si>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</si>
  <si>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</si>
  <si>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</si>
  <si>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</si>
  <si>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</si>
  <si>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</si>
  <si>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</si>
  <si>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</si>
  <si>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</si>
  <si>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</si>
  <si>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</si>
  <si>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</si>
  <si>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</si>
  <si>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</si>
  <si>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</si>
  <si>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</si>
  <si>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</si>
  <si>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</si>
  <si>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</si>
  <si>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</si>
  <si>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</si>
  <si>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</si>
  <si>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</si>
  <si>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</si>
  <si>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</si>
  <si>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</si>
  <si>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</si>
  <si>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</si>
  <si>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</si>
  <si>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</si>
  <si>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</si>
  <si>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</si>
  <si>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</si>
  <si>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</si>
  <si>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</si>
  <si>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</si>
  <si>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</si>
  <si>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</si>
  <si>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</si>
  <si>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</si>
  <si>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</si>
  <si>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</si>
  <si>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</si>
  <si>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</si>
  <si>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</si>
  <si>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</si>
  <si>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</si>
  <si>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</si>
  <si>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</si>
  <si>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</si>
  <si>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</si>
  <si>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</si>
  <si>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</si>
  <si>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</si>
  <si>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</si>
  <si>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</si>
  <si>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</si>
  <si>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</si>
  <si>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</si>
  <si>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</si>
  <si>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</si>
  <si>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</si>
  <si>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</si>
  <si>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</si>
  <si>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</si>
  <si>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</si>
  <si>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</si>
  <si>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</si>
  <si>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</si>
  <si>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</si>
  <si>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</si>
  <si>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</si>
  <si>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</si>
  <si>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</si>
  <si>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</si>
  <si>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</si>
  <si>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</si>
  <si>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</si>
  <si>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</si>
  <si>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</si>
  <si>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</si>
  <si>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</si>
  <si>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</si>
  <si>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</si>
  <si>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</si>
  <si>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</si>
  <si>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</si>
  <si>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</si>
  <si>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</si>
  <si>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</si>
  <si>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</si>
  <si>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</si>
  <si>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</si>
  <si>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</si>
  <si>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</si>
  <si>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</si>
  <si>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</si>
  <si>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</si>
  <si>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</si>
  <si>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</si>
  <si>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</si>
  <si>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</si>
  <si>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</si>
  <si>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</si>
  <si>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</si>
  <si>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</si>
  <si>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</si>
  <si>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</si>
  <si>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</si>
  <si>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</si>
  <si>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</si>
  <si>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</si>
  <si>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</si>
  <si>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</si>
  <si>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</si>
  <si>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</si>
  <si>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</si>
  <si>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</si>
  <si>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</si>
  <si>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</si>
  <si>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</si>
  <si>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</si>
  <si>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</si>
  <si>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</si>
  <si>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</si>
  <si>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</si>
  <si>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</si>
  <si>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</si>
  <si>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</si>
  <si>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</si>
  <si>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</si>
  <si>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</si>
  <si>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</si>
  <si>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</si>
  <si>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</si>
  <si>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</si>
  <si>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</si>
  <si>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</si>
  <si>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</si>
  <si>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</si>
  <si>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</si>
  <si>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</si>
  <si>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</si>
  <si>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</si>
  <si>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</si>
  <si>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</si>
  <si>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</si>
  <si>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</si>
  <si>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</si>
  <si>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</si>
  <si>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</si>
  <si>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</si>
  <si>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</si>
  <si>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</si>
  <si>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</si>
  <si>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</si>
  <si>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</si>
  <si>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</si>
  <si>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</si>
  <si>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</si>
  <si>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</si>
  <si>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</si>
  <si>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</si>
  <si>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</si>
  <si>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</si>
  <si>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</si>
  <si>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</si>
  <si>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</si>
  <si>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</si>
  <si>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</si>
  <si>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</si>
  <si>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</si>
  <si>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</si>
  <si>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</si>
  <si>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</si>
  <si>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</si>
  <si>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</si>
  <si>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</si>
  <si>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</si>
  <si>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</si>
  <si>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</si>
  <si>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</si>
  <si>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</si>
  <si>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</si>
  <si>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</si>
  <si>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</si>
  <si>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</si>
  <si>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</si>
  <si>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</si>
  <si>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</si>
  <si>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</si>
  <si>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</si>
  <si>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</si>
  <si>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</si>
  <si>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</si>
  <si>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</si>
  <si>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</si>
  <si>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</si>
  <si>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</si>
  <si>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</si>
  <si>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</si>
  <si>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</si>
  <si>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</si>
  <si>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</si>
  <si>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</si>
  <si>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</si>
  <si>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</si>
  <si>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</si>
  <si>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</si>
  <si>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</si>
  <si>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</si>
  <si>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</si>
  <si>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</si>
  <si>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</si>
  <si>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</si>
  <si>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</si>
  <si>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</si>
  <si>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</si>
  <si>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</si>
  <si>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</si>
  <si>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</si>
  <si>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</si>
  <si>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</si>
  <si>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</si>
  <si>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</si>
  <si>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</si>
  <si>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</si>
  <si>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</si>
  <si>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</si>
  <si>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</si>
  <si>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</si>
  <si>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</si>
  <si>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</si>
  <si>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</si>
  <si>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</si>
  <si>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</si>
  <si>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</si>
  <si>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</si>
  <si>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</si>
  <si>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</si>
  <si>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</si>
  <si>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</si>
  <si>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</si>
  <si>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</si>
  <si>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</si>
  <si>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</si>
  <si>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</si>
  <si>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</si>
  <si>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</si>
  <si>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</si>
  <si>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</si>
  <si>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</si>
  <si>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</si>
  <si>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</si>
  <si>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</si>
  <si>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</si>
  <si>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</si>
  <si>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</si>
  <si>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</si>
  <si>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</si>
  <si>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</si>
  <si>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</si>
  <si>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</si>
  <si>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</si>
  <si>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</si>
  <si>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</si>
  <si>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</si>
  <si>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</si>
  <si>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</si>
  <si>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</si>
  <si>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</si>
  <si>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</si>
  <si>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</si>
  <si>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</si>
  <si>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</si>
  <si>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</si>
  <si>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</si>
  <si>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</si>
  <si>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</si>
  <si>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</si>
  <si>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</si>
  <si>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</si>
  <si>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</si>
  <si>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</si>
  <si>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</si>
  <si>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</si>
  <si>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</si>
  <si>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</si>
  <si>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</si>
  <si>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</si>
  <si>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</si>
  <si>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</si>
  <si>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</si>
  <si>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</si>
  <si>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</si>
  <si>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</si>
  <si>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</si>
  <si>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</si>
  <si>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</si>
  <si>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</si>
  <si>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</si>
  <si>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</si>
  <si>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</si>
  <si>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</si>
  <si>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</si>
  <si>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</si>
  <si>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</si>
  <si>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</si>
  <si>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</si>
  <si>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</si>
  <si>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</si>
  <si>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</si>
  <si>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</si>
  <si>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</si>
  <si>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</si>
  <si>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</si>
  <si>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</si>
  <si>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</si>
  <si>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</si>
  <si>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</si>
  <si>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</si>
  <si>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</si>
  <si>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</si>
  <si>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</si>
  <si>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</si>
  <si>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</si>
  <si>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</si>
  <si>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</si>
  <si>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</si>
  <si>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</si>
  <si>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</si>
  <si>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</si>
  <si>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</si>
  <si>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</si>
  <si>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</si>
  <si>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</si>
  <si>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</si>
  <si>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</si>
  <si>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</si>
  <si>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</si>
  <si>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</si>
  <si>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</si>
  <si>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</si>
  <si>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</si>
  <si>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</si>
  <si>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</si>
  <si>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</si>
  <si>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</si>
  <si>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</si>
  <si>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</si>
  <si>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</si>
  <si>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</si>
  <si>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</si>
  <si>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</si>
  <si>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</si>
  <si>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</si>
  <si>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</si>
  <si>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</si>
  <si>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</si>
  <si>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</si>
  <si>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</si>
  <si>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</si>
  <si>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</si>
  <si>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</si>
  <si>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</si>
  <si>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</si>
  <si>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</si>
  <si>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</si>
  <si>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</si>
  <si>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</si>
  <si>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</si>
  <si>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</si>
  <si>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</si>
  <si>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</si>
  <si>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</si>
  <si>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</si>
  <si>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</si>
  <si>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</si>
  <si>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</si>
  <si>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</si>
  <si>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</si>
  <si>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</si>
  <si>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</si>
  <si>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</si>
  <si>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</si>
  <si>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</si>
  <si>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</si>
  <si>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</si>
  <si>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</si>
  <si>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</si>
  <si>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</si>
  <si>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</si>
  <si>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</si>
  <si>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</si>
  <si>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</si>
  <si>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</si>
  <si>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</si>
  <si>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</si>
  <si>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</si>
  <si>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</si>
  <si>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</si>
  <si>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</si>
  <si>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</si>
  <si>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</si>
  <si>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</si>
  <si>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</si>
  <si>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</si>
  <si>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</si>
  <si>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</si>
  <si>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</si>
  <si>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</si>
  <si>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</si>
  <si>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</si>
  <si>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</si>
  <si>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</si>
  <si>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</si>
  <si>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</si>
  <si>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</si>
  <si>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</si>
  <si>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</si>
  <si>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</si>
  <si>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</si>
  <si>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</si>
  <si>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</si>
  <si>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</si>
  <si>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</si>
  <si>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</si>
  <si>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</si>
  <si>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</si>
  <si>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</si>
  <si>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</si>
  <si>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</si>
  <si>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</si>
  <si>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</si>
  <si>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</si>
  <si>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</si>
  <si>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</si>
  <si>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</si>
  <si>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</si>
  <si>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</si>
  <si>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</si>
  <si>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</si>
  <si>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</si>
  <si>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</si>
  <si>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</si>
  <si>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</si>
  <si>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</si>
  <si>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</si>
  <si>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</si>
  <si>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</si>
  <si>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</si>
  <si>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</si>
  <si>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</si>
  <si>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</si>
  <si>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</si>
  <si>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</si>
  <si>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</si>
  <si>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</si>
  <si>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</si>
  <si>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</si>
  <si>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</si>
  <si>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</si>
  <si>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</si>
  <si>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</si>
  <si>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</si>
  <si>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</si>
  <si>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</si>
  <si>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</si>
  <si>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</si>
  <si>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</si>
  <si>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</si>
  <si>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</si>
  <si>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</si>
  <si>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</si>
  <si>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</si>
  <si>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</si>
  <si>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</si>
  <si>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</si>
  <si>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</si>
  <si>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</si>
  <si>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</si>
  <si>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</si>
  <si>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</si>
  <si>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</si>
  <si>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</si>
  <si>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</si>
  <si>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</si>
  <si>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</si>
  <si>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</si>
  <si>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</si>
  <si>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</si>
  <si>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</si>
  <si>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</si>
  <si>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</si>
  <si>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</si>
  <si>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</si>
  <si>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</si>
  <si>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</si>
  <si>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</si>
  <si>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</si>
  <si>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</si>
  <si>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</si>
  <si>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</si>
  <si>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</si>
  <si>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</si>
  <si>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</si>
  <si>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</si>
  <si>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</si>
  <si>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</si>
  <si>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</si>
  <si>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</si>
  <si>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</si>
  <si>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</si>
  <si>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</si>
  <si>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</si>
  <si>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</si>
  <si>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</si>
  <si>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</si>
  <si>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</si>
  <si>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</si>
  <si>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</si>
  <si>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</si>
  <si>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</si>
  <si>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</si>
  <si>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</si>
  <si>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</si>
  <si>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</si>
  <si>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</si>
  <si>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</si>
  <si>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</si>
  <si>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</si>
  <si>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</si>
  <si>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</si>
  <si>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</si>
  <si>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</si>
  <si>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</si>
  <si>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</si>
  <si>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</si>
  <si>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</si>
  <si>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</si>
  <si>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</si>
  <si>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</si>
  <si>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</si>
  <si>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</si>
  <si>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</si>
  <si>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</si>
  <si>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</si>
  <si>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</si>
  <si>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</si>
  <si>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</si>
  <si>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</si>
  <si>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</si>
  <si>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</si>
  <si>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</si>
  <si>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</si>
  <si>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</si>
  <si>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</si>
  <si>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</si>
  <si>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</si>
  <si>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</si>
  <si>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</si>
  <si>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</si>
  <si>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</si>
  <si>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</si>
  <si>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</si>
  <si>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</si>
  <si>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</si>
  <si>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</si>
  <si>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</si>
  <si>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</si>
  <si>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</si>
  <si>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</si>
  <si>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</si>
  <si>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</si>
  <si>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</si>
  <si>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</si>
  <si>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</si>
  <si>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</si>
  <si>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</si>
  <si>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</si>
  <si>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</si>
  <si>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</si>
  <si>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</si>
  <si>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</si>
  <si>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</si>
  <si>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</si>
  <si>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</si>
  <si>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</si>
  <si>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</si>
  <si>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</si>
  <si>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</si>
  <si>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</si>
  <si>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</si>
  <si>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</si>
  <si>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</si>
  <si>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</si>
  <si>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</si>
  <si>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</si>
  <si>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</si>
  <si>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</si>
  <si>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</si>
  <si>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</si>
  <si>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</si>
  <si>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</si>
  <si>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</si>
  <si>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</si>
  <si>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</si>
  <si>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</si>
  <si>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</si>
  <si>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</si>
  <si>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</si>
  <si>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</si>
  <si>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</si>
  <si>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</si>
  <si>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</si>
  <si>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</si>
  <si>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</si>
  <si>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</si>
  <si>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</si>
  <si>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</si>
  <si>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</si>
  <si>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</si>
  <si>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</si>
  <si>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</si>
  <si>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</si>
  <si>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</si>
  <si>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</si>
  <si>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</si>
  <si>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</si>
  <si>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</si>
  <si>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</si>
  <si>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</si>
  <si>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</si>
  <si>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</si>
  <si>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</si>
  <si>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</si>
  <si>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</si>
  <si>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</si>
  <si>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</si>
  <si>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</si>
  <si>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</si>
  <si>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</si>
  <si>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</si>
  <si>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</si>
  <si>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</si>
  <si>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</si>
  <si>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</si>
  <si>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</si>
  <si>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</si>
  <si>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</si>
  <si>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</si>
  <si>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</si>
  <si>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</si>
  <si>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</si>
  <si>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</si>
  <si>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</si>
  <si>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</si>
  <si>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</si>
  <si>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</si>
  <si>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</si>
  <si>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</si>
  <si>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</si>
  <si>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</si>
  <si>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</si>
  <si>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</si>
  <si>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</si>
  <si>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</si>
  <si>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</si>
  <si>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</si>
  <si>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</si>
  <si>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</si>
  <si>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</si>
  <si>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</si>
  <si>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</si>
  <si>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</si>
  <si>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</si>
  <si>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</si>
  <si>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</si>
  <si>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</si>
  <si>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</si>
  <si>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</si>
  <si>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</si>
  <si>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</si>
  <si>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</si>
  <si>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</si>
  <si>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</si>
  <si>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</si>
  <si>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</si>
  <si>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</si>
  <si>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</si>
  <si>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</si>
  <si>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</si>
  <si>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</si>
  <si>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</si>
  <si>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</si>
  <si>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</si>
  <si>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</si>
  <si>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</si>
  <si>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</si>
  <si>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</si>
  <si>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</si>
  <si>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</si>
  <si>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</si>
  <si>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</si>
  <si>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</si>
  <si>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</si>
  <si>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</si>
  <si>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</si>
  <si>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</si>
  <si>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</si>
  <si>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</si>
  <si>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</si>
  <si>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</si>
  <si>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</si>
  <si>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</si>
  <si>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</si>
  <si>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</si>
  <si>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</si>
  <si>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</si>
  <si>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</si>
  <si>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</si>
  <si>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</si>
  <si>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</si>
  <si>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</si>
  <si>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</si>
  <si>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</si>
  <si>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</si>
  <si>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</si>
  <si>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</si>
  <si>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</si>
  <si>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</si>
  <si>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</si>
  <si>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</si>
  <si>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</si>
  <si>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</si>
  <si>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</si>
  <si>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</si>
  <si>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</si>
  <si>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</si>
  <si>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</si>
  <si>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</si>
  <si>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</si>
  <si>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</si>
  <si>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</si>
  <si>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</si>
  <si>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</si>
  <si>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</si>
  <si>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</si>
  <si>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</si>
  <si>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</si>
  <si>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</si>
  <si>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</si>
  <si>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</si>
  <si>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</si>
  <si>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</si>
  <si>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</si>
  <si>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</si>
  <si>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</si>
  <si>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</si>
  <si>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</si>
  <si>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</si>
  <si>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</si>
  <si>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</si>
  <si>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</si>
  <si>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</si>
  <si>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</si>
  <si>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</si>
  <si>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</si>
  <si>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</si>
  <si>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</si>
  <si>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</si>
  <si>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</si>
  <si>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</si>
  <si>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</si>
  <si>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</si>
  <si>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</si>
  <si>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</si>
  <si>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</si>
  <si>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</si>
  <si>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</si>
  <si>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</si>
  <si>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</si>
  <si>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</si>
  <si>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</si>
  <si>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</si>
  <si>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</si>
  <si>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</si>
  <si>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</si>
  <si>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</si>
  <si>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</si>
  <si>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</si>
  <si>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</si>
  <si>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</si>
  <si>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</si>
  <si>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</si>
  <si>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</si>
  <si>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</si>
  <si>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</si>
  <si>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</si>
  <si>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</si>
  <si>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</si>
  <si>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</si>
  <si>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</si>
  <si>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</si>
  <si>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</si>
  <si>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</si>
  <si>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</si>
  <si>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</si>
  <si>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</si>
  <si>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</si>
  <si>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</si>
  <si>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</si>
  <si>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</si>
  <si>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</si>
  <si>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</si>
  <si>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</si>
  <si>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</si>
  <si>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</si>
  <si>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</si>
  <si>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</si>
  <si>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</si>
  <si>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</si>
  <si>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</si>
  <si>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</si>
  <si>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</si>
  <si>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</si>
  <si>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</si>
  <si>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</si>
  <si>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</si>
  <si>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</si>
  <si>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</si>
  <si>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</si>
  <si>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</si>
  <si>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</si>
  <si>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</si>
  <si>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</si>
  <si>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</si>
  <si>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</si>
  <si>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</si>
  <si>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</si>
  <si>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</si>
  <si>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</si>
  <si>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</si>
  <si>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</si>
  <si>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</si>
  <si>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</si>
  <si>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</si>
  <si>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</si>
  <si>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</si>
  <si>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</si>
  <si>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</si>
  <si>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</si>
  <si>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</si>
  <si>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</si>
  <si>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</si>
  <si>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</si>
  <si>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</si>
  <si>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</si>
  <si>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</si>
  <si>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</si>
  <si>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</si>
  <si>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</si>
  <si>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</si>
  <si>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</si>
  <si>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</si>
  <si>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</si>
  <si>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</si>
  <si>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</si>
  <si>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</si>
  <si>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</si>
  <si>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</si>
  <si>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</si>
  <si>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</si>
  <si>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</si>
  <si>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</si>
  <si>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</si>
  <si>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</si>
  <si>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</si>
  <si>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</si>
  <si>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</si>
  <si>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</si>
  <si>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</si>
  <si>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</si>
  <si>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</si>
  <si>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</si>
  <si>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</si>
  <si>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</si>
  <si>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</si>
  <si>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</si>
  <si>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</si>
  <si>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</si>
  <si>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</si>
  <si>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</si>
  <si>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</si>
  <si>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</si>
  <si>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</si>
  <si>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</si>
  <si>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</si>
  <si>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</si>
  <si>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</si>
  <si>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</si>
  <si>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</si>
  <si>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</si>
  <si>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</si>
  <si>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</si>
  <si>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</si>
  <si>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</si>
  <si>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</si>
  <si>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</si>
  <si>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</si>
  <si>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</si>
  <si>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</si>
  <si>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</si>
  <si>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</si>
  <si>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</si>
  <si>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</si>
  <si>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</si>
  <si>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</si>
  <si>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</si>
  <si>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</si>
  <si>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</si>
  <si>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</si>
  <si>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</si>
  <si>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</si>
  <si>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</si>
  <si>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</si>
  <si>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</si>
  <si>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</si>
  <si>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</si>
  <si>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</si>
  <si>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</si>
  <si>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</si>
  <si>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</si>
  <si>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</si>
  <si>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</si>
  <si>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</si>
  <si>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</si>
  <si>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</si>
  <si>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</si>
  <si>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</si>
  <si>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</si>
  <si>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</si>
  <si>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</si>
  <si>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</si>
  <si>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</si>
  <si>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</si>
  <si>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</si>
  <si>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</si>
  <si>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</si>
  <si>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</si>
  <si>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</si>
  <si>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</si>
  <si>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</si>
  <si>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</si>
  <si>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</si>
  <si>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</si>
  <si>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</si>
  <si>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</si>
  <si>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</si>
  <si>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</si>
  <si>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</si>
  <si>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</si>
  <si>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</si>
  <si>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</si>
  <si>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</si>
  <si>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</si>
  <si>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</si>
  <si>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</si>
  <si>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</si>
  <si>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</si>
  <si>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</si>
  <si>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</si>
  <si>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</si>
  <si>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</si>
  <si>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</si>
  <si>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</si>
  <si>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</si>
  <si>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</si>
  <si>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</si>
  <si>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</si>
  <si>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</si>
  <si>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</si>
  <si>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</si>
  <si>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</si>
  <si>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</si>
  <si>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</si>
  <si>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</si>
  <si>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</si>
  <si>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</si>
  <si>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</si>
  <si>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</si>
  <si>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</si>
  <si>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</si>
  <si>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</si>
  <si>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</si>
  <si>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</si>
  <si>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</si>
  <si>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</si>
  <si>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</si>
  <si>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</si>
  <si>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</si>
  <si>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</si>
  <si>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</si>
  <si>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</si>
  <si>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</si>
  <si>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</si>
  <si>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</si>
  <si>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</si>
  <si>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</si>
  <si>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</si>
  <si>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</si>
  <si>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</si>
  <si>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</si>
  <si>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</si>
  <si>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</si>
  <si>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</si>
  <si>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</si>
  <si>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</si>
  <si>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</si>
  <si>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</si>
  <si>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</si>
  <si>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</si>
  <si>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</si>
  <si>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</si>
  <si>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</si>
  <si>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</si>
  <si>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</si>
  <si>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</si>
  <si>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</si>
  <si>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</si>
  <si>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</si>
  <si>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</si>
  <si>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</si>
  <si>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</si>
  <si>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</si>
  <si>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</si>
  <si>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</si>
  <si>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</si>
  <si>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</si>
  <si>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</si>
  <si>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</si>
  <si>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</si>
  <si>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</si>
  <si>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</si>
  <si>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</si>
  <si>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</si>
  <si>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</si>
  <si>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</si>
  <si>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</si>
  <si>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</si>
  <si>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</si>
  <si>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</si>
  <si>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</si>
  <si>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</si>
  <si>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</si>
  <si>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</si>
  <si>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</si>
  <si>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</si>
  <si>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</si>
  <si>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</si>
  <si>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</si>
  <si>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</si>
  <si>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</si>
  <si>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</si>
  <si>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</si>
  <si>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</si>
  <si>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</si>
  <si>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</si>
  <si>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</si>
  <si>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</si>
  <si>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</si>
  <si>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</si>
  <si>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</si>
  <si>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</si>
  <si>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</si>
  <si>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</si>
  <si>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</si>
  <si>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</si>
  <si>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</si>
  <si>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</si>
  <si>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</si>
  <si>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</si>
  <si>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</si>
  <si>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</si>
  <si>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</si>
  <si>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</si>
  <si>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</si>
  <si>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</si>
  <si>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</si>
  <si>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</si>
  <si>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</si>
  <si>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</si>
  <si>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</si>
  <si>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</si>
  <si>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</si>
  <si>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</si>
  <si>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</si>
  <si>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</si>
  <si>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</si>
  <si>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</si>
  <si>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</si>
  <si>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</si>
  <si>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</si>
  <si>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</si>
  <si>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</si>
  <si>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</si>
  <si>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</si>
  <si>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</si>
  <si>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</si>
  <si>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</si>
  <si>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</si>
  <si>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</si>
  <si>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</si>
  <si>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</si>
  <si>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</si>
  <si>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</si>
  <si>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</si>
  <si>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</si>
  <si>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</si>
  <si>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</si>
  <si>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</si>
  <si>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</si>
  <si>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</si>
  <si>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</si>
  <si>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</si>
  <si>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</si>
  <si>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</si>
  <si>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</si>
  <si>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</si>
  <si>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</si>
  <si>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</si>
  <si>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</si>
  <si>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</si>
  <si>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</si>
  <si>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</si>
  <si>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</si>
  <si>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</si>
  <si>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</si>
  <si>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</si>
  <si>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</si>
  <si>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</si>
  <si>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</si>
  <si>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</si>
  <si>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</si>
  <si>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</si>
  <si>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</si>
  <si>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</si>
  <si>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</si>
  <si>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</si>
  <si>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</si>
  <si>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</si>
  <si>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</si>
  <si>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</si>
  <si>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</si>
  <si>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</si>
  <si>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</si>
  <si>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</si>
  <si>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</si>
  <si>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</si>
  <si>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</si>
  <si>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</si>
  <si>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</si>
  <si>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</si>
  <si>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</si>
  <si>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</si>
  <si>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</si>
  <si>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</si>
  <si>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</si>
  <si>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</si>
  <si>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</si>
  <si>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</si>
  <si>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</si>
  <si>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</si>
  <si>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</si>
  <si>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</si>
  <si>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</si>
  <si>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</si>
  <si>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</si>
  <si>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</si>
  <si>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</si>
  <si>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</si>
  <si>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</si>
  <si>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</si>
  <si>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</si>
  <si>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</si>
  <si>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</si>
  <si>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</si>
  <si>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</si>
  <si>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</si>
  <si>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</si>
  <si>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</si>
  <si>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</si>
  <si>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</si>
  <si>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</si>
  <si>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</si>
  <si>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</si>
  <si>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</si>
  <si>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</si>
  <si>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</si>
  <si>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</si>
  <si>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</si>
  <si>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</si>
  <si>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</si>
  <si>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</si>
  <si>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</si>
  <si>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</si>
  <si>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</si>
  <si>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</si>
  <si>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</si>
  <si>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</si>
  <si>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</si>
  <si>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</si>
  <si>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</si>
  <si>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</si>
  <si>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</si>
  <si>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</si>
  <si>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</si>
  <si>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</si>
  <si>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</si>
  <si>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</si>
  <si>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</si>
  <si>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</si>
  <si>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</si>
  <si>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</si>
  <si>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</si>
  <si>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</si>
  <si>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</si>
  <si>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</si>
  <si>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</si>
  <si>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</si>
  <si>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</si>
  <si>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</si>
  <si>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</si>
  <si>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</si>
  <si>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</si>
  <si>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</si>
  <si>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</si>
  <si>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</si>
  <si>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</si>
  <si>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</si>
  <si>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</si>
  <si>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</si>
  <si>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</si>
  <si>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</si>
  <si>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</si>
  <si>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</si>
  <si>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</si>
  <si>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</si>
  <si>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</si>
  <si>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</si>
  <si>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</si>
  <si>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</si>
  <si>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</si>
  <si>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</si>
  <si>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</si>
  <si>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</si>
  <si>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</si>
  <si>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</si>
  <si>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</si>
  <si>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</si>
  <si>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</si>
  <si>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</si>
  <si>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</si>
  <si>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</si>
  <si>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</si>
  <si>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</si>
  <si>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</si>
  <si>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</si>
  <si>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</si>
  <si>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</si>
  <si>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</si>
  <si>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</si>
  <si>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</si>
  <si>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</si>
  <si>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</si>
  <si>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</si>
  <si>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</si>
  <si>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</si>
  <si>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</si>
  <si>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</si>
  <si>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</si>
  <si>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</si>
  <si>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</si>
  <si>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</si>
  <si>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</si>
  <si>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</si>
  <si>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</si>
  <si>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</si>
  <si>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</si>
  <si>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</si>
  <si>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</si>
  <si>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</si>
  <si>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</si>
  <si>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</si>
  <si>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</si>
  <si>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</si>
  <si>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</si>
  <si>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</si>
  <si>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</si>
  <si>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</si>
  <si>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</si>
  <si>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</si>
  <si>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</si>
  <si>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</si>
  <si>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</si>
  <si>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</si>
  <si>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</si>
  <si>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</si>
  <si>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</si>
  <si>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</si>
  <si>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</si>
  <si>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</si>
  <si>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</si>
  <si>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</si>
  <si>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</si>
  <si>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</si>
  <si>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</si>
  <si>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</si>
  <si>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</si>
  <si>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</si>
  <si>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</si>
  <si>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</si>
  <si>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</si>
  <si>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</si>
  <si>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</si>
  <si>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</si>
  <si>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</si>
  <si>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</si>
  <si>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</si>
  <si>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</si>
  <si>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</si>
  <si>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</si>
  <si>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</si>
  <si>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</si>
  <si>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</si>
  <si>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</si>
  <si>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</si>
  <si>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</si>
  <si>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</si>
  <si>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</si>
  <si>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</si>
  <si>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</si>
  <si>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</si>
  <si>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</si>
  <si>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</si>
  <si>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</si>
  <si>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</si>
  <si>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</si>
  <si>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</si>
  <si>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</si>
  <si>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</si>
  <si>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</si>
  <si>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</si>
  <si>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</si>
  <si>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</si>
  <si>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</si>
  <si>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</si>
  <si>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</si>
  <si>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</si>
  <si>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</si>
  <si>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</si>
  <si>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</si>
  <si>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</si>
  <si>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</si>
  <si>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</si>
  <si>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</si>
  <si>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</si>
  <si>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</si>
  <si>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</si>
  <si>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</si>
  <si>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</si>
  <si>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</si>
  <si>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</si>
  <si>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</si>
  <si>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</si>
  <si>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</si>
  <si>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</si>
  <si>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</si>
  <si>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</si>
  <si>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</si>
  <si>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</si>
  <si>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</si>
  <si>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</si>
  <si>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</si>
  <si>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</si>
  <si>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</si>
  <si>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</si>
  <si>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</si>
  <si>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</si>
  <si>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</si>
  <si>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</si>
  <si>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</si>
  <si>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</si>
  <si>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</si>
  <si>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</si>
  <si>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</si>
  <si>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</si>
  <si>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</si>
  <si>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</si>
  <si>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</si>
  <si>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</si>
  <si>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</si>
  <si>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</si>
  <si>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</si>
  <si>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</si>
  <si>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</si>
  <si>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</si>
  <si>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</si>
  <si>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</si>
  <si>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</si>
  <si>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</si>
  <si>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</si>
  <si>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</si>
  <si>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</si>
  <si>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</si>
  <si>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</si>
  <si>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</si>
  <si>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</si>
  <si>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</si>
  <si>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</si>
  <si>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</si>
  <si>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</si>
  <si>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</si>
  <si>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</si>
  <si>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</si>
  <si>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</si>
  <si>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</si>
  <si>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</si>
  <si>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</si>
  <si>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</si>
  <si>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</si>
  <si>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</si>
  <si>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</si>
  <si>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</si>
  <si>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</si>
  <si>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</si>
  <si>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</si>
  <si>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</si>
  <si>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</si>
  <si>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</si>
  <si>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</si>
  <si>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</si>
  <si>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</si>
  <si>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</si>
  <si>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</si>
  <si>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</si>
  <si>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</si>
  <si>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</si>
  <si>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</si>
  <si>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</si>
  <si>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</si>
  <si>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</si>
  <si>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</si>
  <si>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</si>
  <si>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</si>
  <si>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</si>
  <si>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</si>
  <si>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</si>
  <si>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</si>
  <si>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</si>
  <si>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</si>
  <si>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</si>
  <si>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</si>
  <si>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</si>
  <si>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</si>
  <si>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</si>
  <si>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</si>
  <si>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</si>
  <si>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</si>
  <si>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</si>
  <si>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</si>
  <si>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</si>
  <si>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</si>
  <si>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</si>
  <si>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</si>
  <si>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</si>
  <si>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</si>
  <si>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</si>
  <si>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</si>
  <si>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</si>
  <si>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</si>
  <si>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</si>
  <si>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</si>
  <si>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</si>
  <si>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</si>
  <si>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</si>
  <si>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</si>
  <si>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</si>
  <si>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</si>
  <si>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</si>
  <si>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</si>
  <si>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</si>
  <si>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</si>
  <si>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</si>
  <si>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</si>
  <si>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</si>
  <si>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</si>
  <si>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</si>
  <si>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</si>
  <si>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</si>
  <si>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</si>
  <si>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</si>
  <si>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</si>
  <si>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</si>
  <si>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</si>
  <si>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</si>
  <si>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</si>
  <si>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</si>
  <si>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</si>
  <si>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</si>
  <si>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</si>
  <si>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</si>
  <si>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</si>
  <si>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</si>
  <si>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</si>
  <si>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</si>
  <si>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</si>
  <si>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</si>
  <si>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</si>
  <si>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</si>
  <si>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</si>
  <si>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</si>
  <si>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</si>
  <si>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</si>
  <si>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</si>
  <si>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</si>
  <si>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</si>
  <si>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</si>
  <si>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</si>
  <si>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</si>
  <si>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</si>
  <si>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</si>
  <si>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</si>
  <si>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</si>
  <si>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</si>
  <si>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</si>
  <si>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</si>
  <si>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</si>
  <si>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</si>
  <si>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</si>
  <si>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</si>
  <si>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</si>
  <si>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</si>
  <si>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</si>
  <si>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</si>
  <si>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</si>
  <si>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</si>
  <si>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</si>
  <si>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</si>
  <si>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</si>
  <si>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</si>
  <si>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</si>
  <si>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</si>
  <si>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</si>
  <si>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</si>
  <si>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</si>
  <si>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</si>
  <si>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</si>
  <si>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</si>
  <si>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</si>
  <si>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</si>
  <si>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</si>
  <si>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</si>
  <si>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</si>
  <si>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</si>
  <si>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</si>
  <si>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</si>
  <si>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</si>
  <si>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</si>
  <si>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</si>
  <si>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</si>
  <si>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</si>
  <si>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</si>
  <si>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</si>
  <si>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</si>
  <si>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</si>
  <si>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</si>
  <si>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</si>
  <si>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</si>
  <si>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</si>
  <si>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</si>
  <si>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</si>
  <si>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</si>
  <si>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</si>
  <si>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</si>
  <si>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</si>
  <si>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</si>
  <si>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</si>
  <si>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</si>
  <si>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</si>
  <si>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</si>
  <si>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</si>
  <si>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</si>
  <si>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</si>
  <si>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</si>
  <si>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</si>
  <si>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</si>
  <si>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</si>
  <si>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</si>
  <si>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</si>
  <si>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</si>
  <si>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</si>
  <si>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</si>
  <si>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</si>
  <si>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</si>
  <si>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</si>
  <si>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</si>
  <si>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</si>
  <si>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</si>
  <si>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</si>
  <si>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</si>
  <si>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</si>
  <si>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</si>
  <si>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</si>
  <si>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</si>
  <si>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</si>
  <si>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</si>
  <si>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</si>
  <si>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</si>
  <si>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</si>
  <si>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</si>
  <si>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</si>
  <si>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</si>
  <si>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</si>
  <si>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</si>
  <si>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</si>
  <si>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</si>
  <si>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</si>
  <si>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</si>
  <si>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</si>
  <si>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</si>
  <si>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</si>
  <si>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</si>
  <si>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</si>
  <si>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</si>
  <si>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</si>
  <si>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</si>
  <si>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</si>
  <si>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</si>
  <si>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</si>
  <si>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</si>
  <si>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</si>
  <si>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</si>
  <si>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</si>
  <si>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</si>
  <si>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</si>
  <si>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</si>
  <si>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</si>
  <si>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</si>
  <si>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</si>
  <si>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</si>
  <si>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</si>
  <si>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</si>
  <si>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</si>
  <si>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</si>
  <si>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</si>
  <si>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</si>
  <si>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</si>
  <si>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</si>
  <si>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</si>
  <si>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</si>
  <si>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</si>
  <si>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</si>
  <si>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</si>
  <si>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</si>
  <si>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</si>
  <si>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</si>
  <si>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</si>
  <si>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</si>
  <si>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</si>
  <si>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</si>
  <si>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</si>
  <si>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</si>
  <si>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</si>
  <si>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</si>
  <si>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</si>
  <si>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</si>
  <si>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</si>
  <si>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</si>
  <si>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</si>
  <si>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</si>
  <si>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</si>
  <si>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</si>
  <si>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</si>
  <si>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</si>
  <si>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</si>
  <si>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</si>
  <si>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</si>
  <si>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</si>
  <si>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</si>
  <si>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</si>
  <si>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</si>
  <si>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</si>
  <si>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</si>
  <si>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</si>
  <si>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</si>
  <si>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</si>
  <si>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</si>
  <si>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</si>
  <si>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</si>
  <si>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</si>
  <si>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</si>
  <si>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</si>
  <si>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</si>
  <si>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</si>
  <si>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</si>
  <si>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</si>
  <si>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</si>
  <si>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</si>
  <si>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</si>
  <si>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</si>
  <si>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</si>
  <si>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</si>
  <si>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</si>
  <si>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</si>
  <si>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</si>
  <si>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</si>
  <si>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</si>
  <si>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</si>
  <si>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</si>
  <si>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</si>
  <si>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</si>
  <si>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</si>
  <si>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</si>
  <si>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</si>
  <si>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</si>
  <si>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</si>
  <si>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</si>
  <si>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</si>
  <si>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</si>
  <si>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</si>
  <si>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</si>
  <si>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</si>
  <si>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</si>
  <si>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</si>
  <si>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</si>
  <si>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</si>
  <si>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</si>
  <si>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</si>
  <si>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</si>
  <si>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</si>
  <si>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</si>
  <si>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</si>
  <si>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</si>
  <si>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</si>
  <si>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</si>
  <si>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</si>
  <si>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</si>
  <si>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</si>
  <si>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</si>
  <si>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</si>
  <si>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</si>
  <si>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</si>
  <si>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</si>
  <si>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</si>
  <si>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</si>
  <si>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</si>
  <si>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</si>
  <si>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</si>
  <si>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</si>
  <si>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</si>
  <si>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</si>
  <si>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</si>
  <si>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</si>
  <si>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</si>
  <si>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</si>
  <si>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</si>
  <si>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</si>
  <si>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</si>
  <si>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</si>
  <si>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</si>
  <si>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</si>
  <si>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</si>
  <si>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</si>
  <si>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</si>
  <si>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</si>
  <si>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</si>
  <si>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</si>
  <si>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</si>
  <si>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</si>
  <si>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</si>
  <si>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</si>
  <si>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</si>
  <si>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</si>
  <si>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</si>
  <si>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</si>
  <si>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</si>
  <si>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</si>
  <si>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</si>
  <si>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</si>
  <si>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</si>
  <si>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</si>
  <si>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</si>
  <si>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</si>
  <si>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</si>
  <si>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</si>
  <si>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</si>
  <si>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</si>
  <si>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</si>
  <si>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</si>
  <si>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</si>
  <si>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</si>
  <si>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</si>
  <si>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</si>
  <si>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</si>
  <si>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</si>
  <si>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</si>
  <si>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</si>
  <si>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</si>
  <si>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</si>
  <si>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</si>
  <si>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</si>
  <si>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</si>
  <si>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</si>
  <si>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</si>
  <si>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</si>
  <si>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</si>
  <si>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</si>
  <si>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</si>
  <si>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</si>
  <si>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</si>
  <si>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</si>
  <si>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</si>
  <si>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</si>
  <si>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</si>
  <si>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</si>
  <si>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</si>
  <si>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</si>
  <si>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</si>
  <si>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</si>
  <si>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</si>
  <si>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</si>
  <si>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</si>
  <si>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</si>
  <si>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</si>
  <si>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</si>
  <si>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</si>
  <si>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</si>
  <si>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</si>
  <si>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</si>
  <si>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</si>
  <si>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</si>
  <si>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</si>
  <si>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</si>
  <si>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</si>
  <si>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</si>
  <si>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</si>
  <si>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</si>
  <si>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</si>
  <si>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</si>
  <si>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</si>
  <si>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</si>
  <si>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</si>
  <si>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</si>
  <si>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</si>
  <si>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</si>
  <si>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</si>
  <si>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</si>
  <si>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</si>
  <si>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</si>
  <si>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</si>
  <si>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</si>
  <si>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</si>
  <si>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</si>
  <si>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</si>
  <si>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</si>
  <si>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</si>
  <si>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</si>
  <si>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</si>
  <si>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</si>
  <si>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</si>
  <si>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</si>
  <si>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</si>
  <si>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</si>
  <si>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</si>
  <si>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</si>
  <si>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</si>
  <si>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</si>
  <si>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</si>
  <si>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</si>
  <si>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</si>
  <si>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</si>
  <si>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</si>
  <si>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</si>
  <si>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</si>
  <si>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</si>
  <si>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</si>
  <si>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</si>
  <si>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</si>
  <si>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</si>
  <si>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</si>
  <si>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</si>
  <si>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</si>
  <si>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</si>
  <si>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</si>
  <si>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</si>
  <si>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</si>
  <si>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</si>
  <si>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</si>
  <si>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</si>
  <si>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</si>
  <si>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</si>
  <si>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</si>
  <si>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</si>
  <si>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</si>
  <si>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</si>
  <si>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</si>
  <si>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</si>
  <si>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</si>
  <si>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</si>
  <si>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</si>
  <si>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</si>
  <si>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</si>
  <si>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</si>
  <si>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</si>
  <si>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</si>
  <si>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</si>
  <si>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</si>
  <si>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</si>
  <si>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</si>
  <si>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</si>
  <si>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</si>
  <si>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</si>
  <si>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</si>
  <si>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</si>
  <si>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</si>
  <si>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</si>
  <si>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</si>
  <si>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</si>
  <si>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</si>
  <si>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</si>
  <si>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</si>
  <si>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</si>
  <si>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</si>
  <si>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</si>
  <si>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</si>
  <si>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</si>
  <si>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</si>
  <si>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</si>
  <si>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</si>
  <si>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</si>
  <si>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</si>
  <si>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</si>
  <si>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</si>
  <si>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</si>
  <si>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</si>
  <si>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</si>
  <si>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</si>
  <si>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</si>
  <si>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</si>
  <si>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</si>
  <si>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</si>
  <si>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</si>
  <si>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</si>
  <si>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</si>
  <si>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</si>
  <si>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</si>
  <si>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</si>
  <si>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</si>
  <si>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</si>
  <si>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</si>
  <si>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</si>
  <si>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</si>
  <si>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</si>
  <si>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</si>
  <si>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</si>
  <si>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</si>
  <si>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</si>
  <si>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</si>
  <si>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</si>
  <si>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</si>
  <si>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</si>
  <si>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</si>
  <si>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</si>
  <si>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</si>
  <si>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</si>
  <si>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</si>
  <si>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</si>
  <si>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</si>
  <si>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</si>
  <si>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</si>
  <si>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</si>
  <si>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</si>
  <si>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</si>
  <si>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</si>
  <si>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</si>
  <si>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</si>
  <si>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</si>
  <si>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</si>
  <si>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</si>
  <si>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</si>
  <si>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</si>
  <si>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</si>
  <si>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</si>
  <si>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</si>
  <si>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</si>
  <si>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</si>
  <si>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</si>
  <si>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</si>
  <si>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</si>
  <si>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</si>
  <si>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</si>
  <si>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</si>
  <si>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</si>
  <si>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</si>
  <si>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</si>
  <si>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</si>
  <si>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</si>
  <si>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</si>
  <si>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</si>
  <si>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</si>
  <si>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</si>
  <si>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</si>
  <si>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</si>
  <si>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</si>
  <si>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</si>
  <si>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</si>
  <si>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</si>
  <si>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</si>
  <si>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</si>
  <si>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</si>
  <si>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</si>
  <si>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</si>
  <si>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</si>
  <si>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</si>
  <si>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</si>
  <si>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</si>
  <si>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</si>
  <si>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</si>
  <si>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</si>
  <si>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</si>
  <si>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</si>
  <si>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</si>
  <si>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</si>
  <si>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</si>
  <si>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</si>
  <si>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</si>
  <si>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</si>
  <si>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</si>
  <si>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</si>
  <si>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</si>
  <si>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</si>
  <si>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</si>
  <si>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</si>
  <si>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</si>
  <si>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</si>
  <si>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</si>
  <si>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</si>
  <si>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</si>
  <si>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</si>
  <si>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</si>
  <si>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</si>
  <si>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</si>
  <si>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</si>
  <si>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</si>
  <si>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</si>
  <si>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</si>
  <si>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</si>
  <si>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</si>
  <si>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</si>
  <si>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</si>
  <si>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</si>
  <si>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</si>
  <si>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</si>
  <si>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</si>
  <si>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</si>
  <si>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</si>
  <si>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</si>
  <si>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</si>
  <si>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</si>
  <si>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</si>
  <si>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</si>
  <si>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</si>
  <si>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</si>
  <si>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</si>
  <si>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</si>
  <si>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</si>
  <si>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</si>
  <si>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</si>
  <si>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</si>
  <si>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</si>
  <si>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</si>
  <si>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</si>
  <si>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</si>
  <si>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</si>
  <si>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</si>
  <si>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</si>
  <si>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</si>
  <si>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</si>
  <si>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</si>
  <si>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</si>
  <si>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</si>
  <si>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</si>
  <si>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</si>
  <si>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</si>
  <si>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</si>
  <si>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</si>
  <si>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</si>
  <si>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</si>
  <si>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</si>
  <si>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</si>
  <si>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</si>
  <si>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</si>
  <si>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</si>
  <si>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</si>
  <si>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</si>
  <si>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</si>
  <si>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</si>
  <si>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</si>
  <si>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</si>
  <si>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</si>
  <si>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</si>
  <si>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</si>
  <si>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</si>
  <si>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</si>
  <si>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</si>
  <si>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</si>
  <si>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</si>
  <si>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</si>
  <si>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</si>
  <si>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</si>
  <si>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</si>
  <si>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</si>
  <si>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</si>
  <si>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</si>
  <si>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</si>
  <si>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</si>
  <si>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</si>
  <si>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</si>
  <si>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</si>
  <si>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</si>
  <si>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</si>
  <si>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</si>
  <si>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</si>
  <si>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</si>
  <si>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</si>
  <si>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</si>
  <si>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</si>
  <si>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</si>
  <si>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</si>
  <si>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</si>
  <si>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</si>
  <si>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</si>
  <si>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</si>
  <si>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</si>
  <si>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</si>
  <si>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</si>
  <si>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</si>
  <si>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</si>
  <si>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</si>
  <si>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</si>
  <si>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</si>
  <si>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</si>
  <si>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</si>
  <si>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</si>
  <si>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</si>
  <si>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</si>
  <si>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</si>
  <si>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</si>
  <si>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</si>
  <si>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</si>
  <si>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</si>
  <si>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</si>
  <si>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</si>
  <si>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</si>
  <si>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</si>
  <si>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</si>
  <si>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</si>
  <si>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</si>
  <si>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</si>
  <si>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</si>
  <si>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</si>
  <si>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</si>
  <si>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</si>
  <si>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</si>
  <si>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</si>
  <si>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</si>
  <si>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</si>
  <si>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</si>
  <si>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</si>
  <si>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</si>
  <si>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</si>
  <si>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</si>
  <si>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</si>
  <si>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</si>
  <si>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</si>
  <si>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</si>
  <si>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</si>
  <si>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</si>
  <si>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</si>
  <si>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</si>
  <si>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</si>
  <si>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</si>
  <si>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</si>
  <si>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</si>
  <si>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</si>
  <si>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</si>
  <si>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</si>
  <si>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</si>
  <si>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</si>
  <si>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</si>
  <si>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</si>
  <si>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</si>
  <si>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</si>
  <si>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2022</t>
  </si>
  <si>
    <t>080816025</t>
  </si>
  <si>
    <t>89000039640</t>
  </si>
  <si>
    <t>Ludina d.o.o.</t>
  </si>
  <si>
    <t>Svetog Mihaela 37</t>
  </si>
  <si>
    <t>ludinadoo@gmail.com</t>
  </si>
  <si>
    <t>044/658-112</t>
  </si>
  <si>
    <t>Hrvoje Plaščar</t>
  </si>
  <si>
    <t>01.01.2022</t>
  </si>
  <si>
    <t>31.12.2022</t>
  </si>
  <si>
    <t>02936640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</si>
</sst>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t="str">
        <f>RefStr!F12</f>
        <v>2022</v>
      </c>
      <c r="D2" s="4" t="s">
        <v>554</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2695</v>
      </c>
      <c r="B3" s="25" t="s">
        <v>2696</v>
      </c>
      <c r="D3" s="4" t="s">
        <v>554</v>
      </c>
      <c r="E3" s="4">
        <v>1</v>
      </c>
      <c r="F3" s="4">
        <f>Bilanca!G10</f>
        <v>2</v>
      </c>
      <c r="G3" s="4">
        <f>IF(Bilanca!H10=0,"",Bilanca!H10)</f>
      </c>
      <c r="H3" s="26">
        <f t="shared" si="0"/>
        <v>47746.78</v>
      </c>
      <c r="I3" s="27">
        <f t="shared" si="1"/>
        <v>0</v>
      </c>
      <c r="J3" s="27">
        <f>Bilanca!I10</f>
        <v>124241</v>
      </c>
      <c r="K3" s="27">
        <f>Bilanca!J10</f>
        <v>1131549</v>
      </c>
    </row>
    <row r="4" spans="1:11" ht="12.75">
      <c r="A4" s="4" t="s">
        <v>2697</v>
      </c>
      <c r="B4" s="25" t="s">
        <v>364</v>
      </c>
      <c r="D4" s="4" t="s">
        <v>554</v>
      </c>
      <c r="E4" s="4">
        <v>1</v>
      </c>
      <c r="F4" s="4">
        <f>Bilanca!G11</f>
        <v>3</v>
      </c>
      <c r="G4" s="4">
        <f>IF(Bilanca!H11=0,"",Bilanca!H11)</f>
      </c>
      <c r="H4" s="26">
        <f t="shared" si="0"/>
        <v>6282</v>
      </c>
      <c r="I4" s="27">
        <f t="shared" si="1"/>
        <v>0</v>
      </c>
      <c r="J4" s="27">
        <f>Bilanca!I11</f>
        <v>69800</v>
      </c>
      <c r="K4" s="27">
        <f>Bilanca!J11</f>
        <v>69800</v>
      </c>
    </row>
    <row r="5" spans="1:11" ht="12.75">
      <c r="A5" s="4" t="s">
        <v>2742</v>
      </c>
      <c r="B5" s="25">
        <f>IF(ISNUMBER(RefStr!C17),RefStr!C17,0)</f>
        <v>10</v>
      </c>
      <c r="D5" s="4" t="s">
        <v>554</v>
      </c>
      <c r="E5" s="4">
        <v>1</v>
      </c>
      <c r="F5" s="4">
        <f>Bilanca!G12</f>
        <v>4</v>
      </c>
      <c r="G5" s="4">
        <f>IF(Bilanca!H12=0,"",Bilanca!H12)</f>
      </c>
      <c r="H5" s="26">
        <f t="shared" si="0"/>
        <v>0</v>
      </c>
      <c r="I5" s="27">
        <f t="shared" si="1"/>
        <v>0</v>
      </c>
      <c r="J5" s="27">
        <f>Bilanca!I12</f>
        <v>0</v>
      </c>
      <c r="K5" s="27">
        <f>Bilanca!J12</f>
        <v>0</v>
      </c>
    </row>
    <row r="6" spans="1:11" ht="12.75">
      <c r="A6" s="4" t="s">
        <v>1560</v>
      </c>
      <c r="B6" s="25" t="str">
        <f>RefStr!H27</f>
        <v>02936640</v>
      </c>
      <c r="D6" s="4" t="s">
        <v>554</v>
      </c>
      <c r="E6" s="4">
        <v>1</v>
      </c>
      <c r="F6" s="4">
        <f>Bilanca!G13</f>
        <v>5</v>
      </c>
      <c r="G6" s="4">
        <f>IF(Bilanca!H13=0,"",Bilanca!H13)</f>
      </c>
      <c r="H6" s="26">
        <f t="shared" si="0"/>
        <v>30</v>
      </c>
      <c r="I6" s="27">
        <f t="shared" si="1"/>
        <v>0</v>
      </c>
      <c r="J6" s="27">
        <f>Bilanca!I13</f>
        <v>200</v>
      </c>
      <c r="K6" s="27">
        <f>Bilanca!J13</f>
        <v>200</v>
      </c>
    </row>
    <row r="7" spans="1:11" ht="12.75">
      <c r="A7" s="4" t="s">
        <v>1561</v>
      </c>
      <c r="B7" s="25" t="str">
        <f>RefStr!M27</f>
        <v>080816025</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89000039640</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Ludina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44316</v>
      </c>
      <c r="D10" s="4" t="s">
        <v>554</v>
      </c>
      <c r="E10" s="4">
        <v>1</v>
      </c>
      <c r="F10" s="4">
        <f>Bilanca!G17</f>
        <v>9</v>
      </c>
      <c r="G10" s="4">
        <f>IF(Bilanca!H17=0,"",Bilanca!H17)</f>
      </c>
      <c r="H10" s="26">
        <f t="shared" si="0"/>
        <v>18792</v>
      </c>
      <c r="I10" s="27">
        <f t="shared" si="1"/>
        <v>0</v>
      </c>
      <c r="J10" s="27">
        <f>Bilanca!I17</f>
        <v>69600</v>
      </c>
      <c r="K10" s="27">
        <f>Bilanca!J17</f>
        <v>69600</v>
      </c>
    </row>
    <row r="11" spans="1:11" ht="12.75">
      <c r="A11" s="4" t="s">
        <v>2737</v>
      </c>
      <c r="B11" s="25" t="str">
        <f>TRIM(RefStr!F31)</f>
        <v>Velika Ludina</v>
      </c>
      <c r="D11" s="4" t="s">
        <v>554</v>
      </c>
      <c r="E11" s="4">
        <v>1</v>
      </c>
      <c r="F11" s="4">
        <f>Bilanca!G18</f>
        <v>10</v>
      </c>
      <c r="G11" s="4">
        <f>IF(Bilanca!H18=0,"",Bilanca!H18)</f>
      </c>
      <c r="H11" s="26">
        <f t="shared" si="0"/>
        <v>217793.9</v>
      </c>
      <c r="I11" s="27">
        <f t="shared" si="1"/>
        <v>0</v>
      </c>
      <c r="J11" s="27">
        <f>Bilanca!I18</f>
        <v>54441</v>
      </c>
      <c r="K11" s="27">
        <f>Bilanca!J18</f>
        <v>1061749</v>
      </c>
    </row>
    <row r="12" spans="1:11" ht="12.75">
      <c r="A12" s="4" t="s">
        <v>2738</v>
      </c>
      <c r="B12" s="25" t="str">
        <f>TRIM(RefStr!C33)</f>
        <v>Svetog Mihaela 37</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ludinadoo@gmail.com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1170.26</v>
      </c>
      <c r="I14" s="27">
        <f t="shared" si="1"/>
        <v>0</v>
      </c>
      <c r="J14" s="27">
        <f>Bilanca!I21</f>
        <v>0</v>
      </c>
      <c r="K14" s="27">
        <f>Bilanca!J21</f>
        <v>4501</v>
      </c>
    </row>
    <row r="15" spans="1:11" ht="12.75">
      <c r="A15" s="4" t="s">
        <v>2741</v>
      </c>
      <c r="B15" s="25" t="str">
        <f>TEXT(RefStr!J39,"00")</f>
        <v>03</v>
      </c>
      <c r="D15" s="4" t="s">
        <v>554</v>
      </c>
      <c r="E15" s="4">
        <v>1</v>
      </c>
      <c r="F15" s="4">
        <f>Bilanca!G22</f>
        <v>14</v>
      </c>
      <c r="G15" s="4">
        <f>IF(Bilanca!H22=0,"",Bilanca!H22)</f>
      </c>
      <c r="H15" s="26">
        <f t="shared" si="0"/>
        <v>303651.18</v>
      </c>
      <c r="I15" s="27">
        <f t="shared" si="1"/>
        <v>0</v>
      </c>
      <c r="J15" s="27">
        <f>Bilanca!I22</f>
        <v>54441</v>
      </c>
      <c r="K15" s="27">
        <f>Bilanca!J22</f>
        <v>1057248</v>
      </c>
    </row>
    <row r="16" spans="1:11" ht="12.75">
      <c r="A16" s="4" t="s">
        <v>2740</v>
      </c>
      <c r="B16" s="25" t="str">
        <f>TEXT(RefStr!C39,"000")</f>
        <v>477</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4730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312194.9</v>
      </c>
      <c r="I38" s="27">
        <f t="shared" si="1"/>
        <v>0</v>
      </c>
      <c r="J38" s="27">
        <f>Bilanca!I45</f>
        <v>215066</v>
      </c>
      <c r="K38" s="27">
        <f>Bilanca!J45</f>
        <v>314352</v>
      </c>
    </row>
    <row r="39" spans="1:11" ht="12.75">
      <c r="A39" s="4" t="s">
        <v>1611</v>
      </c>
      <c r="B39" s="25" t="str">
        <f>RefStr!C68</f>
        <v>Hrvoje Plaščar</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044/658-112</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ludinadoo@gmail.com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Hrvoje Plaščar</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t="shared" si="0"/>
        <v>0</v>
      </c>
      <c r="I46" s="27">
        <f t="shared" si="1"/>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0"/>
        <v>65137.84</v>
      </c>
      <c r="I47" s="27">
        <f t="shared" si="1"/>
        <v>0</v>
      </c>
      <c r="J47" s="27">
        <f>Bilanca!I54</f>
        <v>140554</v>
      </c>
      <c r="K47" s="27">
        <f>Bilanca!J54</f>
        <v>525</v>
      </c>
    </row>
    <row r="48" spans="1:11" ht="12.75">
      <c r="A48" s="4" t="s">
        <v>2226</v>
      </c>
      <c r="B48" s="25" t="str">
        <f>RefStr!I54</f>
        <v>NE</v>
      </c>
      <c r="D48" s="4" t="s">
        <v>554</v>
      </c>
      <c r="E48" s="4">
        <v>1</v>
      </c>
      <c r="F48" s="4">
        <f>Bilanca!G55</f>
        <v>47</v>
      </c>
      <c r="G48" s="4">
        <f>IF(Bilanca!H55=0,"",Bilanca!H55)</f>
      </c>
      <c r="H48" s="26">
        <f t="shared" si="0"/>
        <v>0</v>
      </c>
      <c r="I48" s="27">
        <f t="shared" si="1"/>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0"/>
        <v>0</v>
      </c>
      <c r="I49" s="27">
        <f t="shared" si="1"/>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0"/>
        <v>66700.27</v>
      </c>
      <c r="I50" s="27">
        <f t="shared" si="1"/>
        <v>0</v>
      </c>
      <c r="J50" s="27">
        <f>Bilanca!I57</f>
        <v>135073</v>
      </c>
      <c r="K50" s="27">
        <f>Bilanca!J57</f>
        <v>525</v>
      </c>
    </row>
    <row r="51" spans="1:11" ht="12.75">
      <c r="A51" s="4" t="s">
        <v>1035</v>
      </c>
      <c r="B51" s="25" t="str">
        <f>RefStr!I60</f>
        <v>NE</v>
      </c>
      <c r="D51" s="4" t="s">
        <v>554</v>
      </c>
      <c r="E51" s="4">
        <v>1</v>
      </c>
      <c r="F51" s="4">
        <f>Bilanca!G58</f>
        <v>50</v>
      </c>
      <c r="G51" s="4">
        <f>IF(Bilanca!H58=0,"",Bilanca!H58)</f>
      </c>
      <c r="H51" s="26">
        <f t="shared" si="0"/>
        <v>0</v>
      </c>
      <c r="I51" s="27">
        <f t="shared" si="1"/>
        <v>0</v>
      </c>
      <c r="J51" s="27">
        <f>Bilanca!I58</f>
        <v>0</v>
      </c>
      <c r="K51" s="27">
        <f>Bilanca!J58</f>
        <v>0</v>
      </c>
    </row>
    <row r="52" spans="1:11" ht="12.75">
      <c r="A52" s="4" t="s">
        <v>1614</v>
      </c>
      <c r="B52" s="25" t="s">
        <v>1237</v>
      </c>
      <c r="D52" s="4" t="s">
        <v>554</v>
      </c>
      <c r="E52" s="4">
        <v>1</v>
      </c>
      <c r="F52" s="4">
        <f>Bilanca!G59</f>
        <v>51</v>
      </c>
      <c r="G52" s="4">
        <f>IF(Bilanca!H59=0,"",Bilanca!H59)</f>
      </c>
      <c r="H52" s="26">
        <f t="shared" si="0"/>
        <v>2290.92</v>
      </c>
      <c r="I52" s="27">
        <f t="shared" si="1"/>
        <v>0</v>
      </c>
      <c r="J52" s="27">
        <f>Bilanca!I59</f>
        <v>4492</v>
      </c>
      <c r="K52" s="27">
        <f>Bilanca!J59</f>
        <v>0</v>
      </c>
    </row>
    <row r="53" spans="1:11" ht="12.75">
      <c r="A53" s="4" t="s">
        <v>1301</v>
      </c>
      <c r="B53" s="25" t="str">
        <f>RefStr!I56</f>
        <v>DA</v>
      </c>
      <c r="D53" s="4" t="s">
        <v>554</v>
      </c>
      <c r="E53" s="4">
        <v>1</v>
      </c>
      <c r="F53" s="4">
        <f>Bilanca!G60</f>
        <v>52</v>
      </c>
      <c r="G53" s="4">
        <f>IF(Bilanca!H60=0,"",Bilanca!H60)</f>
      </c>
      <c r="H53" s="26">
        <f t="shared" si="0"/>
        <v>514.28</v>
      </c>
      <c r="I53" s="27">
        <f t="shared" si="1"/>
        <v>0</v>
      </c>
      <c r="J53" s="27">
        <f>Bilanca!I60</f>
        <v>989</v>
      </c>
      <c r="K53" s="27">
        <f>Bilanca!J60</f>
        <v>0</v>
      </c>
    </row>
    <row r="54" spans="1:11" ht="12.75">
      <c r="A54" s="4" t="s">
        <v>1302</v>
      </c>
      <c r="B54" s="25" t="str">
        <f>RefStr!I62</f>
        <v>NE</v>
      </c>
      <c r="D54" s="4" t="s">
        <v>554</v>
      </c>
      <c r="E54" s="4">
        <v>1</v>
      </c>
      <c r="F54" s="4">
        <f>Bilanca!G61</f>
        <v>53</v>
      </c>
      <c r="G54" s="4">
        <f>IF(Bilanca!H61=0,"",Bilanca!H61)</f>
      </c>
      <c r="H54" s="26">
        <f t="shared" si="0"/>
        <v>0</v>
      </c>
      <c r="I54" s="27">
        <f t="shared" si="1"/>
        <v>0</v>
      </c>
      <c r="J54" s="27">
        <f>Bilanca!I61</f>
        <v>0</v>
      </c>
      <c r="K54" s="27">
        <f>Bilanca!J61</f>
        <v>0</v>
      </c>
    </row>
    <row r="55" spans="1:11" ht="12.75">
      <c r="A55" s="4" t="s">
        <v>16</v>
      </c>
      <c r="B55" s="25" t="str">
        <f>RefStr!I64</f>
        <v>NE</v>
      </c>
      <c r="D55" s="4" t="s">
        <v>554</v>
      </c>
      <c r="E55" s="4">
        <v>1</v>
      </c>
      <c r="F55" s="4">
        <f>Bilanca!G62</f>
        <v>54</v>
      </c>
      <c r="G55" s="4">
        <f>IF(Bilanca!H62=0,"",Bilanca!H62)</f>
      </c>
      <c r="H55" s="26">
        <f t="shared" si="0"/>
        <v>0</v>
      </c>
      <c r="I55" s="27">
        <f t="shared" si="1"/>
        <v>0</v>
      </c>
      <c r="J55" s="27">
        <f>Bilanca!I62</f>
        <v>0</v>
      </c>
      <c r="K55" s="27">
        <f>Bilanca!J62</f>
        <v>0</v>
      </c>
    </row>
    <row r="56" spans="1:11" ht="12.75">
      <c r="A56" s="4" t="s">
        <v>17</v>
      </c>
      <c r="B56" s="25" t="str">
        <f>RefStr!I66</f>
        <v>DA</v>
      </c>
      <c r="D56" s="4" t="s">
        <v>554</v>
      </c>
      <c r="E56" s="4">
        <v>1</v>
      </c>
      <c r="F56" s="4">
        <f>Bilanca!G63</f>
        <v>55</v>
      </c>
      <c r="G56" s="4">
        <f>IF(Bilanca!H63=0,"",Bilanca!H63)</f>
      </c>
      <c r="H56" s="26">
        <f t="shared" si="0"/>
        <v>0</v>
      </c>
      <c r="I56" s="27">
        <f t="shared" si="1"/>
        <v>0</v>
      </c>
      <c r="J56" s="27">
        <f>Bilanca!I63</f>
        <v>0</v>
      </c>
      <c r="K56" s="27">
        <f>Bilanca!J63</f>
        <v>0</v>
      </c>
    </row>
    <row r="57" spans="1:11" ht="12.75">
      <c r="A57" s="4" t="s">
        <v>18</v>
      </c>
      <c r="B57" s="25" t="str">
        <f>RefStr!I68</f>
        <v>DA</v>
      </c>
      <c r="D57" s="4" t="s">
        <v>554</v>
      </c>
      <c r="E57" s="4">
        <v>1</v>
      </c>
      <c r="F57" s="4">
        <f>Bilanca!G64</f>
        <v>56</v>
      </c>
      <c r="G57" s="4">
        <f>IF(Bilanca!H64=0,"",Bilanca!H64)</f>
      </c>
      <c r="H57" s="26">
        <f t="shared" si="0"/>
        <v>0</v>
      </c>
      <c r="I57" s="27">
        <f t="shared" si="1"/>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0"/>
        <v>0</v>
      </c>
      <c r="I58" s="27">
        <f t="shared" si="1"/>
        <v>0</v>
      </c>
      <c r="J58" s="27">
        <f>Bilanca!I65</f>
        <v>0</v>
      </c>
      <c r="K58" s="27">
        <f>Bilanca!J65</f>
        <v>0</v>
      </c>
    </row>
    <row r="59" spans="1:11" ht="12.75">
      <c r="A59" s="4" t="s">
        <v>393</v>
      </c>
      <c r="B59" s="26">
        <f>SUM(H2:H446)+SUM(RefStr!Q9:Q65)</f>
        <v>924770552.44</v>
      </c>
      <c r="D59" s="4" t="s">
        <v>554</v>
      </c>
      <c r="E59" s="4">
        <v>1</v>
      </c>
      <c r="F59" s="4">
        <f>Bilanca!G66</f>
        <v>58</v>
      </c>
      <c r="G59" s="4">
        <f>IF(Bilanca!H66=0,"",Bilanca!H66)</f>
      </c>
      <c r="H59" s="26">
        <f t="shared" si="0"/>
        <v>0</v>
      </c>
      <c r="I59" s="27">
        <f t="shared" si="1"/>
        <v>0</v>
      </c>
      <c r="J59" s="27">
        <f>Bilanca!I66</f>
        <v>0</v>
      </c>
      <c r="K59" s="27">
        <f>Bilanca!J66</f>
        <v>0</v>
      </c>
    </row>
    <row r="60" spans="1:11" ht="12.75">
      <c r="A60" s="4" t="s">
        <v>1448</v>
      </c>
      <c r="B60" s="25" t="s">
        <v>883</v>
      </c>
      <c r="D60" s="4" t="s">
        <v>554</v>
      </c>
      <c r="E60" s="4">
        <v>1</v>
      </c>
      <c r="F60" s="4">
        <f>Bilanca!G67</f>
        <v>59</v>
      </c>
      <c r="G60" s="4">
        <f>IF(Bilanca!H67=0,"",Bilanca!H67)</f>
      </c>
      <c r="H60" s="26">
        <f t="shared" si="0"/>
        <v>0</v>
      </c>
      <c r="I60" s="27">
        <f t="shared" si="1"/>
        <v>0</v>
      </c>
      <c r="J60" s="27">
        <f>Bilanca!I67</f>
        <v>0</v>
      </c>
      <c r="K60" s="27">
        <f>Bilanca!J67</f>
        <v>0</v>
      </c>
    </row>
    <row r="61" spans="1:11" ht="12.75">
      <c r="A61" s="4" t="s">
        <v>2801</v>
      </c>
      <c r="B61" s="26">
        <v>0</v>
      </c>
      <c r="D61" s="4" t="s">
        <v>554</v>
      </c>
      <c r="E61" s="4">
        <v>1</v>
      </c>
      <c r="F61" s="4">
        <f>Bilanca!G68</f>
        <v>60</v>
      </c>
      <c r="G61" s="4">
        <f>IF(Bilanca!H68=0,"",Bilanca!H68)</f>
      </c>
      <c r="H61" s="26">
        <f t="shared" si="0"/>
        <v>0</v>
      </c>
      <c r="I61" s="27">
        <f t="shared" si="1"/>
        <v>0</v>
      </c>
      <c r="J61" s="27">
        <f>Bilanca!I68</f>
        <v>0</v>
      </c>
      <c r="K61" s="27">
        <f>Bilanca!J68</f>
        <v>0</v>
      </c>
    </row>
    <row r="62" spans="1:11" ht="12.75">
      <c r="A62" s="4" t="s">
        <v>573</v>
      </c>
      <c r="B62" s="25">
        <f>RefStr!I70</f>
        <v>0</v>
      </c>
      <c r="D62" s="4" t="s">
        <v>554</v>
      </c>
      <c r="E62" s="4">
        <v>1</v>
      </c>
      <c r="F62" s="4">
        <f>Bilanca!G69</f>
        <v>61</v>
      </c>
      <c r="G62" s="4">
        <f>IF(Bilanca!H69=0,"",Bilanca!H69)</f>
      </c>
      <c r="H62" s="26">
        <f t="shared" si="0"/>
        <v>0</v>
      </c>
      <c r="I62" s="27">
        <f t="shared" si="1"/>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0"/>
        <v>0</v>
      </c>
      <c r="I63" s="27">
        <f t="shared" si="1"/>
        <v>0</v>
      </c>
      <c r="J63" s="27">
        <f>Bilanca!I70</f>
        <v>0</v>
      </c>
      <c r="K63" s="27">
        <f>Bilanca!J70</f>
        <v>0</v>
      </c>
    </row>
    <row r="64" spans="1:11" ht="12.75">
      <c r="A64" s="4" t="s">
        <v>200</v>
      </c>
      <c r="B64" s="25" t="str">
        <f>RefStr!N6</f>
        <v>DA</v>
      </c>
      <c r="D64" s="4" t="s">
        <v>554</v>
      </c>
      <c r="E64" s="4">
        <v>1</v>
      </c>
      <c r="F64" s="4">
        <f>Bilanca!G71</f>
        <v>63</v>
      </c>
      <c r="G64" s="4">
        <f>IF(Bilanca!H71=0,"",Bilanca!H71)</f>
      </c>
      <c r="H64" s="26">
        <f t="shared" si="0"/>
        <v>442364.58</v>
      </c>
      <c r="I64" s="27">
        <f t="shared" si="1"/>
        <v>0</v>
      </c>
      <c r="J64" s="27">
        <f>Bilanca!I71</f>
        <v>74512</v>
      </c>
      <c r="K64" s="27">
        <f>Bilanca!J71</f>
        <v>313827</v>
      </c>
    </row>
    <row r="65" spans="1:11" ht="12.75">
      <c r="A65" s="4" t="s">
        <v>923</v>
      </c>
      <c r="B65" s="25" t="str">
        <f>TRIM(RefStr!N19)</f>
        <v>HSFI</v>
      </c>
      <c r="D65" s="4" t="s">
        <v>554</v>
      </c>
      <c r="E65" s="4">
        <v>1</v>
      </c>
      <c r="F65" s="4">
        <f>Bilanca!G72</f>
        <v>64</v>
      </c>
      <c r="G65" s="4">
        <f>IF(Bilanca!H72=0,"",Bilanca!H72)</f>
      </c>
      <c r="H65" s="26">
        <f t="shared" si="0"/>
        <v>0</v>
      </c>
      <c r="I65" s="27">
        <f t="shared" si="1"/>
        <v>0</v>
      </c>
      <c r="J65" s="27">
        <f>Bilanca!I72</f>
        <v>0</v>
      </c>
      <c r="K65" s="27">
        <f>Bilanca!J72</f>
        <v>0</v>
      </c>
    </row>
    <row r="66" spans="1:11" ht="12.75">
      <c r="A66" s="4" t="s">
        <v>924</v>
      </c>
      <c r="B66" s="25">
        <f>RefStr!C23</f>
        <v>1</v>
      </c>
      <c r="D66" s="4" t="s">
        <v>554</v>
      </c>
      <c r="E66" s="4">
        <v>1</v>
      </c>
      <c r="F66" s="4">
        <f>Bilanca!G73</f>
        <v>65</v>
      </c>
      <c r="G66" s="4">
        <f>IF(Bilanca!H73=0,"",Bilanca!H73)</f>
      </c>
      <c r="H66" s="26">
        <f aca="true" t="shared" si="2" ref="H66:H129">J66/100*F66+2*K66/100*F66</f>
        <v>2100220.85</v>
      </c>
      <c r="I66" s="27">
        <f aca="true" t="shared" si="3" ref="I66:I129">ABS(ROUND(J66,0)-J66)+ABS(ROUND(K66,0)-K66)</f>
        <v>0</v>
      </c>
      <c r="J66" s="27">
        <f>Bilanca!I73</f>
        <v>339307</v>
      </c>
      <c r="K66" s="27">
        <f>Bilanca!J73</f>
        <v>1445901</v>
      </c>
    </row>
    <row r="67" spans="1:11" ht="12.75">
      <c r="A67" s="4" t="s">
        <v>925</v>
      </c>
      <c r="B67" s="25" t="str">
        <f>TRIM(RefStr!L35)</f>
        <v>044/658-112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729745.24</v>
      </c>
      <c r="I68" s="27">
        <f t="shared" si="3"/>
        <v>0</v>
      </c>
      <c r="J68" s="27">
        <f>Bilanca!I76</f>
        <v>315566</v>
      </c>
      <c r="K68" s="27">
        <f>Bilanca!J76</f>
        <v>386803</v>
      </c>
    </row>
    <row r="69" spans="1:11" ht="12.75">
      <c r="A69" s="4" t="s">
        <v>927</v>
      </c>
      <c r="B69" s="25">
        <f>TRIM(RefStr!M46)</f>
      </c>
      <c r="D69" s="4" t="s">
        <v>554</v>
      </c>
      <c r="E69" s="4">
        <v>1</v>
      </c>
      <c r="F69" s="4">
        <f>Bilanca!G77</f>
        <v>68</v>
      </c>
      <c r="G69" s="4">
        <f>IF(Bilanca!H77=0,"",Bilanca!H77)</f>
      </c>
      <c r="H69" s="26">
        <f t="shared" si="2"/>
        <v>546915.84</v>
      </c>
      <c r="I69" s="27">
        <f t="shared" si="3"/>
        <v>0</v>
      </c>
      <c r="J69" s="27">
        <f>Bilanca!I77</f>
        <v>268096</v>
      </c>
      <c r="K69" s="27">
        <f>Bilanca!J77</f>
        <v>268096</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 t="shared" si="2"/>
        <v>0</v>
      </c>
      <c r="I82" s="27">
        <f t="shared" si="3"/>
        <v>0</v>
      </c>
      <c r="J82" s="27">
        <f>Bilanca!I90</f>
        <v>0</v>
      </c>
      <c r="K82" s="27">
        <f>Bilanca!J90</f>
        <v>0</v>
      </c>
    </row>
    <row r="83" spans="4:11" ht="12.75">
      <c r="D83" s="4" t="s">
        <v>554</v>
      </c>
      <c r="E83" s="4">
        <v>1</v>
      </c>
      <c r="F83" s="4">
        <f>Bilanca!G91</f>
        <v>82</v>
      </c>
      <c r="G83" s="4">
        <f>IF(Bilanca!H91=0,"",Bilanca!H91)</f>
      </c>
      <c r="H83" s="26">
        <f t="shared" si="2"/>
        <v>0</v>
      </c>
      <c r="I83" s="27">
        <f t="shared" si="3"/>
        <v>0</v>
      </c>
      <c r="J83" s="27">
        <f>Bilanca!I91</f>
        <v>0</v>
      </c>
      <c r="K83" s="27">
        <f>Bilanca!J91</f>
        <v>0</v>
      </c>
    </row>
    <row r="84" spans="4:11" ht="12.75">
      <c r="D84" s="4" t="s">
        <v>554</v>
      </c>
      <c r="E84" s="4">
        <v>1</v>
      </c>
      <c r="F84" s="4">
        <f>Bilanca!G92</f>
        <v>83</v>
      </c>
      <c r="G84" s="4">
        <f>IF(Bilanca!H92=0,"",Bilanca!H92)</f>
      </c>
      <c r="H84" s="26">
        <f t="shared" si="2"/>
        <v>101839.34</v>
      </c>
      <c r="I84" s="27">
        <f t="shared" si="3"/>
        <v>0</v>
      </c>
      <c r="J84" s="27">
        <f>Bilanca!I92</f>
        <v>27756</v>
      </c>
      <c r="K84" s="27">
        <f>Bilanca!J92</f>
        <v>47471</v>
      </c>
    </row>
    <row r="85" spans="4:11" ht="12.75">
      <c r="D85" s="4" t="s">
        <v>554</v>
      </c>
      <c r="E85" s="4">
        <v>1</v>
      </c>
      <c r="F85" s="4">
        <f>Bilanca!G93</f>
        <v>84</v>
      </c>
      <c r="G85" s="4">
        <f>IF(Bilanca!H93=0,"",Bilanca!H93)</f>
      </c>
      <c r="H85" s="26">
        <f t="shared" si="2"/>
        <v>103066.32</v>
      </c>
      <c r="I85" s="27">
        <f t="shared" si="3"/>
        <v>0</v>
      </c>
      <c r="J85" s="27">
        <f>Bilanca!I93</f>
        <v>27756</v>
      </c>
      <c r="K85" s="27">
        <f>Bilanca!J93</f>
        <v>47471</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 t="shared" si="2"/>
        <v>139479.96</v>
      </c>
      <c r="I87" s="27">
        <f t="shared" si="3"/>
        <v>0</v>
      </c>
      <c r="J87" s="27">
        <f>Bilanca!I95</f>
        <v>19714</v>
      </c>
      <c r="K87" s="27">
        <f>Bilanca!J95</f>
        <v>71236</v>
      </c>
    </row>
    <row r="88" spans="4:11" ht="12.75">
      <c r="D88" s="4" t="s">
        <v>554</v>
      </c>
      <c r="E88" s="4">
        <v>1</v>
      </c>
      <c r="F88" s="4">
        <f>Bilanca!G96</f>
        <v>87</v>
      </c>
      <c r="G88" s="4">
        <f>IF(Bilanca!H96=0,"",Bilanca!H96)</f>
      </c>
      <c r="H88" s="26">
        <f t="shared" si="2"/>
        <v>141101.82</v>
      </c>
      <c r="I88" s="27">
        <f t="shared" si="3"/>
        <v>0</v>
      </c>
      <c r="J88" s="27">
        <f>Bilanca!I96</f>
        <v>19714</v>
      </c>
      <c r="K88" s="27">
        <f>Bilanca!J96</f>
        <v>71236</v>
      </c>
    </row>
    <row r="89" spans="4:11" ht="12.75">
      <c r="D89" s="4" t="s">
        <v>554</v>
      </c>
      <c r="E89" s="4">
        <v>1</v>
      </c>
      <c r="F89" s="4">
        <f>Bilanca!G97</f>
        <v>88</v>
      </c>
      <c r="G89" s="4">
        <f>IF(Bilanca!H97=0,"",Bilanca!H97)</f>
      </c>
      <c r="H89" s="26">
        <f t="shared" si="2"/>
        <v>0</v>
      </c>
      <c r="I89" s="27">
        <f t="shared" si="3"/>
        <v>0</v>
      </c>
      <c r="J89" s="27">
        <f>Bilanca!I97</f>
        <v>0</v>
      </c>
      <c r="K89" s="27">
        <f>Bilanca!J97</f>
        <v>0</v>
      </c>
    </row>
    <row r="90" spans="4:11" ht="12.75">
      <c r="D90" s="4" t="s">
        <v>554</v>
      </c>
      <c r="E90" s="4">
        <v>1</v>
      </c>
      <c r="F90" s="4">
        <f>Bilanca!G98</f>
        <v>89</v>
      </c>
      <c r="G90" s="4">
        <f>IF(Bilanca!H98=0,"",Bilanca!H98)</f>
      </c>
      <c r="H90" s="26">
        <f t="shared" si="2"/>
        <v>0</v>
      </c>
      <c r="I90" s="27">
        <f t="shared" si="3"/>
        <v>0</v>
      </c>
      <c r="J90" s="27">
        <f>Bilanca!I98</f>
        <v>0</v>
      </c>
      <c r="K90" s="27">
        <f>Bilanca!J98</f>
        <v>0</v>
      </c>
    </row>
    <row r="91" spans="4:11" ht="12.75">
      <c r="D91" s="4" t="s">
        <v>554</v>
      </c>
      <c r="E91" s="4">
        <v>1</v>
      </c>
      <c r="F91" s="4">
        <f>Bilanca!G99</f>
        <v>90</v>
      </c>
      <c r="G91" s="4">
        <f>IF(Bilanca!H99=0,"",Bilanca!H99)</f>
      </c>
      <c r="H91" s="26">
        <f t="shared" si="2"/>
        <v>0</v>
      </c>
      <c r="I91" s="27">
        <f t="shared" si="3"/>
        <v>0</v>
      </c>
      <c r="J91" s="27">
        <f>Bilanca!I99</f>
        <v>0</v>
      </c>
      <c r="K91" s="27">
        <f>Bilanca!J99</f>
        <v>0</v>
      </c>
    </row>
    <row r="92" spans="4:11" ht="12.75">
      <c r="D92" s="4" t="s">
        <v>554</v>
      </c>
      <c r="E92" s="4">
        <v>1</v>
      </c>
      <c r="F92" s="4">
        <f>Bilanca!G100</f>
        <v>91</v>
      </c>
      <c r="G92" s="4">
        <f>IF(Bilanca!H100=0,"",Bilanca!H100)</f>
      </c>
      <c r="H92" s="26">
        <f t="shared" si="2"/>
        <v>0</v>
      </c>
      <c r="I92" s="27">
        <f t="shared" si="3"/>
        <v>0</v>
      </c>
      <c r="J92" s="27">
        <f>Bilanca!I100</f>
        <v>0</v>
      </c>
      <c r="K92" s="27">
        <f>Bilanca!J100</f>
        <v>0</v>
      </c>
    </row>
    <row r="93" spans="4:11" ht="12.75">
      <c r="D93" s="4" t="s">
        <v>554</v>
      </c>
      <c r="E93" s="4">
        <v>1</v>
      </c>
      <c r="F93" s="4">
        <f>Bilanca!G101</f>
        <v>92</v>
      </c>
      <c r="G93" s="4">
        <f>IF(Bilanca!H101=0,"",Bilanca!H101)</f>
      </c>
      <c r="H93" s="26">
        <f t="shared" si="2"/>
        <v>0</v>
      </c>
      <c r="I93" s="27">
        <f t="shared" si="3"/>
        <v>0</v>
      </c>
      <c r="J93" s="27">
        <f>Bilanca!I101</f>
        <v>0</v>
      </c>
      <c r="K93" s="27">
        <f>Bilanca!J101</f>
        <v>0</v>
      </c>
    </row>
    <row r="94" spans="4:11" ht="12.75">
      <c r="D94" s="4" t="s">
        <v>554</v>
      </c>
      <c r="E94" s="4">
        <v>1</v>
      </c>
      <c r="F94" s="4">
        <f>Bilanca!G102</f>
        <v>93</v>
      </c>
      <c r="G94" s="4">
        <f>IF(Bilanca!H102=0,"",Bilanca!H102)</f>
      </c>
      <c r="H94" s="26">
        <f t="shared" si="2"/>
        <v>0</v>
      </c>
      <c r="I94" s="27">
        <f t="shared" si="3"/>
        <v>0</v>
      </c>
      <c r="J94" s="27">
        <f>Bilanca!I102</f>
        <v>0</v>
      </c>
      <c r="K94" s="27">
        <f>Bilanca!J102</f>
        <v>0</v>
      </c>
    </row>
    <row r="95" spans="4:11" ht="12.75">
      <c r="D95" s="4" t="s">
        <v>554</v>
      </c>
      <c r="E95" s="4">
        <v>1</v>
      </c>
      <c r="F95" s="4">
        <f>Bilanca!G103</f>
        <v>94</v>
      </c>
      <c r="G95" s="4">
        <f>IF(Bilanca!H103=0,"",Bilanca!H103)</f>
      </c>
      <c r="H95" s="26">
        <f t="shared" si="2"/>
        <v>0</v>
      </c>
      <c r="I95" s="27">
        <f t="shared" si="3"/>
        <v>0</v>
      </c>
      <c r="J95" s="27">
        <f>Bilanca!I103</f>
        <v>0</v>
      </c>
      <c r="K95" s="27">
        <f>Bilanca!J103</f>
        <v>0</v>
      </c>
    </row>
    <row r="96" spans="4:11" ht="12.75">
      <c r="D96" s="4" t="s">
        <v>554</v>
      </c>
      <c r="E96" s="4">
        <v>1</v>
      </c>
      <c r="F96" s="4">
        <f>Bilanca!G104</f>
        <v>95</v>
      </c>
      <c r="G96" s="4">
        <f>IF(Bilanca!H104=0,"",Bilanca!H104)</f>
      </c>
      <c r="H96" s="26">
        <f t="shared" si="2"/>
        <v>0</v>
      </c>
      <c r="I96" s="27">
        <f t="shared" si="3"/>
        <v>0</v>
      </c>
      <c r="J96" s="27">
        <f>Bilanca!I104</f>
        <v>0</v>
      </c>
      <c r="K96" s="27">
        <f>Bilanca!J104</f>
        <v>0</v>
      </c>
    </row>
    <row r="97" spans="4:11" ht="12.75">
      <c r="D97" s="4" t="s">
        <v>554</v>
      </c>
      <c r="E97" s="4">
        <v>1</v>
      </c>
      <c r="F97" s="4">
        <f>Bilanca!G105</f>
        <v>96</v>
      </c>
      <c r="G97" s="4">
        <f>IF(Bilanca!H105=0,"",Bilanca!H105)</f>
      </c>
      <c r="H97" s="26">
        <f t="shared" si="2"/>
        <v>0</v>
      </c>
      <c r="I97" s="27">
        <f t="shared" si="3"/>
        <v>0</v>
      </c>
      <c r="J97" s="27">
        <f>Bilanca!I105</f>
        <v>0</v>
      </c>
      <c r="K97" s="27">
        <f>Bilanca!J105</f>
        <v>0</v>
      </c>
    </row>
    <row r="98" spans="4:11" ht="12.75">
      <c r="D98" s="4" t="s">
        <v>554</v>
      </c>
      <c r="E98" s="4">
        <v>1</v>
      </c>
      <c r="F98" s="4">
        <f>Bilanca!G106</f>
        <v>97</v>
      </c>
      <c r="G98" s="4">
        <f>IF(Bilanca!H106=0,"",Bilanca!H106)</f>
      </c>
      <c r="H98" s="26">
        <f t="shared" si="2"/>
        <v>0</v>
      </c>
      <c r="I98" s="27">
        <f t="shared" si="3"/>
        <v>0</v>
      </c>
      <c r="J98" s="27">
        <f>Bilanca!I106</f>
        <v>0</v>
      </c>
      <c r="K98" s="27">
        <f>Bilanca!J106</f>
        <v>0</v>
      </c>
    </row>
    <row r="99" spans="4:11" ht="12.75">
      <c r="D99" s="4" t="s">
        <v>554</v>
      </c>
      <c r="E99" s="4">
        <v>1</v>
      </c>
      <c r="F99" s="4">
        <f>Bilanca!G107</f>
        <v>98</v>
      </c>
      <c r="G99" s="4">
        <f>IF(Bilanca!H107=0,"",Bilanca!H107)</f>
      </c>
      <c r="H99" s="26">
        <f t="shared" si="2"/>
        <v>0</v>
      </c>
      <c r="I99" s="27">
        <f t="shared" si="3"/>
        <v>0</v>
      </c>
      <c r="J99" s="27">
        <f>Bilanca!I107</f>
        <v>0</v>
      </c>
      <c r="K99" s="27">
        <f>Bilanca!J107</f>
        <v>0</v>
      </c>
    </row>
    <row r="100" spans="4:11" ht="12.75">
      <c r="D100" s="4" t="s">
        <v>554</v>
      </c>
      <c r="E100" s="4">
        <v>1</v>
      </c>
      <c r="F100" s="4">
        <f>Bilanca!G108</f>
        <v>99</v>
      </c>
      <c r="G100" s="4">
        <f>IF(Bilanca!H108=0,"",Bilanca!H108)</f>
      </c>
      <c r="H100" s="26">
        <f t="shared" si="2"/>
        <v>0</v>
      </c>
      <c r="I100" s="27">
        <f t="shared" si="3"/>
        <v>0</v>
      </c>
      <c r="J100" s="27">
        <f>Bilanca!I108</f>
        <v>0</v>
      </c>
      <c r="K100" s="27">
        <f>Bilanca!J108</f>
        <v>0</v>
      </c>
    </row>
    <row r="101" spans="4:11" ht="12.75">
      <c r="D101" s="4" t="s">
        <v>554</v>
      </c>
      <c r="E101" s="4">
        <v>1</v>
      </c>
      <c r="F101" s="4">
        <f>Bilanca!G109</f>
        <v>100</v>
      </c>
      <c r="G101" s="4">
        <f>IF(Bilanca!H109=0,"",Bilanca!H109)</f>
      </c>
      <c r="H101" s="26">
        <f t="shared" si="2"/>
        <v>0</v>
      </c>
      <c r="I101" s="27">
        <f t="shared" si="3"/>
        <v>0</v>
      </c>
      <c r="J101" s="27">
        <f>Bilanca!I109</f>
        <v>0</v>
      </c>
      <c r="K101" s="27">
        <f>Bilanca!J109</f>
        <v>0</v>
      </c>
    </row>
    <row r="102" spans="4:11" ht="12.75">
      <c r="D102" s="4" t="s">
        <v>554</v>
      </c>
      <c r="E102" s="4">
        <v>1</v>
      </c>
      <c r="F102" s="4">
        <f>Bilanca!G110</f>
        <v>101</v>
      </c>
      <c r="G102" s="4">
        <f>IF(Bilanca!H110=0,"",Bilanca!H110)</f>
      </c>
      <c r="H102" s="26">
        <f t="shared" si="2"/>
        <v>0</v>
      </c>
      <c r="I102" s="27">
        <f t="shared" si="3"/>
        <v>0</v>
      </c>
      <c r="J102" s="27">
        <f>Bilanca!I110</f>
        <v>0</v>
      </c>
      <c r="K102" s="27">
        <f>Bilanca!J110</f>
        <v>0</v>
      </c>
    </row>
    <row r="103" spans="4:11" ht="12.75">
      <c r="D103" s="4" t="s">
        <v>554</v>
      </c>
      <c r="E103" s="4">
        <v>1</v>
      </c>
      <c r="F103" s="4">
        <f>Bilanca!G111</f>
        <v>102</v>
      </c>
      <c r="G103" s="4">
        <f>IF(Bilanca!H111=0,"",Bilanca!H111)</f>
      </c>
      <c r="H103" s="26">
        <f t="shared" si="2"/>
        <v>0</v>
      </c>
      <c r="I103" s="27">
        <f t="shared" si="3"/>
        <v>0</v>
      </c>
      <c r="J103" s="27">
        <f>Bilanca!I111</f>
        <v>0</v>
      </c>
      <c r="K103" s="27">
        <f>Bilanca!J111</f>
        <v>0</v>
      </c>
    </row>
    <row r="104" spans="4:11" ht="12.75">
      <c r="D104" s="4" t="s">
        <v>554</v>
      </c>
      <c r="E104" s="4">
        <v>1</v>
      </c>
      <c r="F104" s="4">
        <f>Bilanca!G112</f>
        <v>103</v>
      </c>
      <c r="G104" s="4">
        <f>IF(Bilanca!H112=0,"",Bilanca!H112)</f>
      </c>
      <c r="H104" s="26">
        <f t="shared" si="2"/>
        <v>0</v>
      </c>
      <c r="I104" s="27">
        <f t="shared" si="3"/>
        <v>0</v>
      </c>
      <c r="J104" s="27">
        <f>Bilanca!I112</f>
        <v>0</v>
      </c>
      <c r="K104" s="27">
        <f>Bilanca!J112</f>
        <v>0</v>
      </c>
    </row>
    <row r="105" spans="4:11" ht="12.75">
      <c r="D105" s="4" t="s">
        <v>554</v>
      </c>
      <c r="E105" s="4">
        <v>1</v>
      </c>
      <c r="F105" s="4">
        <f>Bilanca!G113</f>
        <v>104</v>
      </c>
      <c r="G105" s="4">
        <f>IF(Bilanca!H113=0,"",Bilanca!H113)</f>
      </c>
      <c r="H105" s="26">
        <f t="shared" si="2"/>
        <v>0</v>
      </c>
      <c r="I105" s="27">
        <f t="shared" si="3"/>
        <v>0</v>
      </c>
      <c r="J105" s="27">
        <f>Bilanca!I113</f>
        <v>0</v>
      </c>
      <c r="K105" s="27">
        <f>Bilanca!J113</f>
        <v>0</v>
      </c>
    </row>
    <row r="106" spans="4:11" ht="12.75">
      <c r="D106" s="4" t="s">
        <v>554</v>
      </c>
      <c r="E106" s="4">
        <v>1</v>
      </c>
      <c r="F106" s="4">
        <f>Bilanca!G114</f>
        <v>105</v>
      </c>
      <c r="G106" s="4">
        <f>IF(Bilanca!H114=0,"",Bilanca!H114)</f>
      </c>
      <c r="H106" s="26">
        <f t="shared" si="2"/>
        <v>0</v>
      </c>
      <c r="I106" s="27">
        <f t="shared" si="3"/>
        <v>0</v>
      </c>
      <c r="J106" s="27">
        <f>Bilanca!I114</f>
        <v>0</v>
      </c>
      <c r="K106" s="27">
        <f>Bilanca!J114</f>
        <v>0</v>
      </c>
    </row>
    <row r="107" spans="4:11" ht="12.75">
      <c r="D107" s="4" t="s">
        <v>554</v>
      </c>
      <c r="E107" s="4">
        <v>1</v>
      </c>
      <c r="F107" s="4">
        <f>Bilanca!G115</f>
        <v>106</v>
      </c>
      <c r="G107" s="4">
        <f>IF(Bilanca!H115=0,"",Bilanca!H115)</f>
      </c>
      <c r="H107" s="26">
        <f t="shared" si="2"/>
        <v>0</v>
      </c>
      <c r="I107" s="27">
        <f t="shared" si="3"/>
        <v>0</v>
      </c>
      <c r="J107" s="27">
        <f>Bilanca!I115</f>
        <v>0</v>
      </c>
      <c r="K107" s="27">
        <f>Bilanca!J115</f>
        <v>0</v>
      </c>
    </row>
    <row r="108" spans="4:11" ht="12.75">
      <c r="D108" s="4" t="s">
        <v>554</v>
      </c>
      <c r="E108" s="4">
        <v>1</v>
      </c>
      <c r="F108" s="4">
        <f>Bilanca!G116</f>
        <v>107</v>
      </c>
      <c r="G108" s="4">
        <f>IF(Bilanca!H116=0,"",Bilanca!H116)</f>
      </c>
      <c r="H108" s="26">
        <f t="shared" si="2"/>
        <v>0</v>
      </c>
      <c r="I108" s="27">
        <f t="shared" si="3"/>
        <v>0</v>
      </c>
      <c r="J108" s="27">
        <f>Bilanca!I116</f>
        <v>0</v>
      </c>
      <c r="K108" s="27">
        <f>Bilanca!J116</f>
        <v>0</v>
      </c>
    </row>
    <row r="109" spans="4:11" ht="12.75">
      <c r="D109" s="4" t="s">
        <v>554</v>
      </c>
      <c r="E109" s="4">
        <v>1</v>
      </c>
      <c r="F109" s="4">
        <f>Bilanca!G117</f>
        <v>108</v>
      </c>
      <c r="G109" s="4">
        <f>IF(Bilanca!H117=0,"",Bilanca!H117)</f>
      </c>
      <c r="H109" s="26">
        <f t="shared" si="2"/>
        <v>0</v>
      </c>
      <c r="I109" s="27">
        <f t="shared" si="3"/>
        <v>0</v>
      </c>
      <c r="J109" s="27">
        <f>Bilanca!I117</f>
        <v>0</v>
      </c>
      <c r="K109" s="27">
        <f>Bilanca!J117</f>
        <v>0</v>
      </c>
    </row>
    <row r="110" spans="4:11" ht="12.75">
      <c r="D110" s="4" t="s">
        <v>554</v>
      </c>
      <c r="E110" s="4">
        <v>1</v>
      </c>
      <c r="F110" s="4">
        <f>Bilanca!G118</f>
        <v>109</v>
      </c>
      <c r="G110" s="4">
        <f>IF(Bilanca!H118=0,"",Bilanca!H118)</f>
      </c>
      <c r="H110" s="26">
        <f t="shared" si="2"/>
        <v>2334711.33</v>
      </c>
      <c r="I110" s="27">
        <f t="shared" si="3"/>
        <v>0</v>
      </c>
      <c r="J110" s="27">
        <f>Bilanca!I118</f>
        <v>23741</v>
      </c>
      <c r="K110" s="27">
        <f>Bilanca!J118</f>
        <v>1059098</v>
      </c>
    </row>
    <row r="111" spans="4:11" ht="12.75">
      <c r="D111" s="4" t="s">
        <v>554</v>
      </c>
      <c r="E111" s="4">
        <v>1</v>
      </c>
      <c r="F111" s="4">
        <f>Bilanca!G119</f>
        <v>110</v>
      </c>
      <c r="G111" s="4">
        <f>IF(Bilanca!H119=0,"",Bilanca!H119)</f>
      </c>
      <c r="H111" s="26">
        <f t="shared" si="2"/>
        <v>0</v>
      </c>
      <c r="I111" s="27">
        <f t="shared" si="3"/>
        <v>0</v>
      </c>
      <c r="J111" s="27">
        <f>Bilanca!I119</f>
        <v>0</v>
      </c>
      <c r="K111" s="27">
        <f>Bilanca!J119</f>
        <v>0</v>
      </c>
    </row>
    <row r="112" spans="4:11" ht="12.75">
      <c r="D112" s="4" t="s">
        <v>554</v>
      </c>
      <c r="E112" s="4">
        <v>1</v>
      </c>
      <c r="F112" s="4">
        <f>Bilanca!G120</f>
        <v>111</v>
      </c>
      <c r="G112" s="4">
        <f>IF(Bilanca!H120=0,"",Bilanca!H120)</f>
      </c>
      <c r="H112" s="26">
        <f t="shared" si="2"/>
        <v>0</v>
      </c>
      <c r="I112" s="27">
        <f t="shared" si="3"/>
        <v>0</v>
      </c>
      <c r="J112" s="27">
        <f>Bilanca!I120</f>
        <v>0</v>
      </c>
      <c r="K112" s="27">
        <f>Bilanca!J120</f>
        <v>0</v>
      </c>
    </row>
    <row r="113" spans="4:11" ht="12.75">
      <c r="D113" s="4" t="s">
        <v>554</v>
      </c>
      <c r="E113" s="4">
        <v>1</v>
      </c>
      <c r="F113" s="4">
        <f>Bilanca!G121</f>
        <v>112</v>
      </c>
      <c r="G113" s="4">
        <f>IF(Bilanca!H121=0,"",Bilanca!H121)</f>
      </c>
      <c r="H113" s="26">
        <f t="shared" si="2"/>
        <v>0</v>
      </c>
      <c r="I113" s="27">
        <f t="shared" si="3"/>
        <v>0</v>
      </c>
      <c r="J113" s="27">
        <f>Bilanca!I121</f>
        <v>0</v>
      </c>
      <c r="K113" s="27">
        <f>Bilanca!J121</f>
        <v>0</v>
      </c>
    </row>
    <row r="114" spans="4:11" ht="12.75">
      <c r="D114" s="4" t="s">
        <v>554</v>
      </c>
      <c r="E114" s="4">
        <v>1</v>
      </c>
      <c r="F114" s="4">
        <f>Bilanca!G122</f>
        <v>113</v>
      </c>
      <c r="G114" s="4">
        <f>IF(Bilanca!H122=0,"",Bilanca!H122)</f>
      </c>
      <c r="H114" s="26">
        <f t="shared" si="2"/>
        <v>0</v>
      </c>
      <c r="I114" s="27">
        <f t="shared" si="3"/>
        <v>0</v>
      </c>
      <c r="J114" s="27">
        <f>Bilanca!I122</f>
        <v>0</v>
      </c>
      <c r="K114" s="27">
        <f>Bilanca!J122</f>
        <v>0</v>
      </c>
    </row>
    <row r="115" spans="4:11" ht="12.75">
      <c r="D115" s="4" t="s">
        <v>554</v>
      </c>
      <c r="E115" s="4">
        <v>1</v>
      </c>
      <c r="F115" s="4">
        <f>Bilanca!G123</f>
        <v>114</v>
      </c>
      <c r="G115" s="4">
        <f>IF(Bilanca!H123=0,"",Bilanca!H123)</f>
      </c>
      <c r="H115" s="26">
        <f t="shared" si="2"/>
        <v>0</v>
      </c>
      <c r="I115" s="27">
        <f t="shared" si="3"/>
        <v>0</v>
      </c>
      <c r="J115" s="27">
        <f>Bilanca!I123</f>
        <v>0</v>
      </c>
      <c r="K115" s="27">
        <f>Bilanca!J123</f>
        <v>0</v>
      </c>
    </row>
    <row r="116" spans="4:11" ht="12.75">
      <c r="D116" s="4" t="s">
        <v>554</v>
      </c>
      <c r="E116" s="4">
        <v>1</v>
      </c>
      <c r="F116" s="4">
        <f>Bilanca!G124</f>
        <v>115</v>
      </c>
      <c r="G116" s="4">
        <f>IF(Bilanca!H124=0,"",Bilanca!H124)</f>
      </c>
      <c r="H116" s="26">
        <f t="shared" si="2"/>
        <v>0</v>
      </c>
      <c r="I116" s="27">
        <f t="shared" si="3"/>
        <v>0</v>
      </c>
      <c r="J116" s="27">
        <f>Bilanca!I124</f>
        <v>0</v>
      </c>
      <c r="K116" s="27">
        <f>Bilanca!J124</f>
        <v>0</v>
      </c>
    </row>
    <row r="117" spans="4:11" ht="12.75">
      <c r="D117" s="4" t="s">
        <v>554</v>
      </c>
      <c r="E117" s="4">
        <v>1</v>
      </c>
      <c r="F117" s="4">
        <f>Bilanca!G125</f>
        <v>116</v>
      </c>
      <c r="G117" s="4">
        <f>IF(Bilanca!H125=0,"",Bilanca!H125)</f>
      </c>
      <c r="H117" s="26">
        <f t="shared" si="2"/>
        <v>0</v>
      </c>
      <c r="I117" s="27">
        <f t="shared" si="3"/>
        <v>0</v>
      </c>
      <c r="J117" s="27">
        <f>Bilanca!I125</f>
        <v>0</v>
      </c>
      <c r="K117" s="27">
        <f>Bilanca!J125</f>
        <v>0</v>
      </c>
    </row>
    <row r="118" spans="4:11" ht="12.75">
      <c r="D118" s="4" t="s">
        <v>554</v>
      </c>
      <c r="E118" s="4">
        <v>1</v>
      </c>
      <c r="F118" s="4">
        <f>Bilanca!G126</f>
        <v>117</v>
      </c>
      <c r="G118" s="4">
        <f>IF(Bilanca!H126=0,"",Bilanca!H126)</f>
      </c>
      <c r="H118" s="26">
        <f t="shared" si="2"/>
        <v>2361701.16</v>
      </c>
      <c r="I118" s="27">
        <f t="shared" si="3"/>
        <v>0</v>
      </c>
      <c r="J118" s="27">
        <f>Bilanca!I126</f>
        <v>0</v>
      </c>
      <c r="K118" s="27">
        <f>Bilanca!J126</f>
        <v>1009274</v>
      </c>
    </row>
    <row r="119" spans="4:11" ht="12.75">
      <c r="D119" s="4" t="s">
        <v>554</v>
      </c>
      <c r="E119" s="4">
        <v>1</v>
      </c>
      <c r="F119" s="4">
        <f>Bilanca!G127</f>
        <v>118</v>
      </c>
      <c r="G119" s="4">
        <f>IF(Bilanca!H127=0,"",Bilanca!H127)</f>
      </c>
      <c r="H119" s="26">
        <f t="shared" si="2"/>
        <v>0</v>
      </c>
      <c r="I119" s="27">
        <f t="shared" si="3"/>
        <v>0</v>
      </c>
      <c r="J119" s="27">
        <f>Bilanca!I127</f>
        <v>0</v>
      </c>
      <c r="K119" s="27">
        <f>Bilanca!J127</f>
        <v>0</v>
      </c>
    </row>
    <row r="120" spans="4:11" ht="12.75">
      <c r="D120" s="4" t="s">
        <v>554</v>
      </c>
      <c r="E120" s="4">
        <v>1</v>
      </c>
      <c r="F120" s="4">
        <f>Bilanca!G128</f>
        <v>119</v>
      </c>
      <c r="G120" s="4">
        <f>IF(Bilanca!H128=0,"",Bilanca!H128)</f>
      </c>
      <c r="H120" s="26">
        <f t="shared" si="2"/>
        <v>60238.99</v>
      </c>
      <c r="I120" s="27">
        <f t="shared" si="3"/>
        <v>0</v>
      </c>
      <c r="J120" s="27">
        <f>Bilanca!I128</f>
        <v>8793</v>
      </c>
      <c r="K120" s="27">
        <f>Bilanca!J128</f>
        <v>20914</v>
      </c>
    </row>
    <row r="121" spans="4:11" ht="12.75">
      <c r="D121" s="4" t="s">
        <v>554</v>
      </c>
      <c r="E121" s="4">
        <v>1</v>
      </c>
      <c r="F121" s="4">
        <f>Bilanca!G129</f>
        <v>120</v>
      </c>
      <c r="G121" s="4">
        <f>IF(Bilanca!H129=0,"",Bilanca!H129)</f>
      </c>
      <c r="H121" s="26">
        <f t="shared" si="2"/>
        <v>77916</v>
      </c>
      <c r="I121" s="27">
        <f t="shared" si="3"/>
        <v>0</v>
      </c>
      <c r="J121" s="27">
        <f>Bilanca!I129</f>
        <v>13082</v>
      </c>
      <c r="K121" s="27">
        <f>Bilanca!J129</f>
        <v>25924</v>
      </c>
    </row>
    <row r="122" spans="4:11" ht="12.75">
      <c r="D122" s="4" t="s">
        <v>554</v>
      </c>
      <c r="E122" s="4">
        <v>1</v>
      </c>
      <c r="F122" s="4">
        <f>Bilanca!G130</f>
        <v>121</v>
      </c>
      <c r="G122" s="4">
        <f>IF(Bilanca!H130=0,"",Bilanca!H130)</f>
      </c>
      <c r="H122" s="26">
        <f t="shared" si="2"/>
        <v>0</v>
      </c>
      <c r="I122" s="27">
        <f t="shared" si="3"/>
        <v>0</v>
      </c>
      <c r="J122" s="27">
        <f>Bilanca!I130</f>
        <v>0</v>
      </c>
      <c r="K122" s="27">
        <f>Bilanca!J130</f>
        <v>0</v>
      </c>
    </row>
    <row r="123" spans="4:11" ht="12.75">
      <c r="D123" s="4" t="s">
        <v>554</v>
      </c>
      <c r="E123" s="4">
        <v>1</v>
      </c>
      <c r="F123" s="4">
        <f>Bilanca!G131</f>
        <v>122</v>
      </c>
      <c r="G123" s="4">
        <f>IF(Bilanca!H131=0,"",Bilanca!H131)</f>
      </c>
      <c r="H123" s="26">
        <f t="shared" si="2"/>
        <v>0</v>
      </c>
      <c r="I123" s="27">
        <f t="shared" si="3"/>
        <v>0</v>
      </c>
      <c r="J123" s="27">
        <f>Bilanca!I131</f>
        <v>0</v>
      </c>
      <c r="K123" s="27">
        <f>Bilanca!J131</f>
        <v>0</v>
      </c>
    </row>
    <row r="124" spans="4:11" ht="12.75">
      <c r="D124" s="4" t="s">
        <v>554</v>
      </c>
      <c r="E124" s="4">
        <v>1</v>
      </c>
      <c r="F124" s="4">
        <f>Bilanca!G132</f>
        <v>123</v>
      </c>
      <c r="G124" s="4">
        <f>IF(Bilanca!H132=0,"",Bilanca!H132)</f>
      </c>
      <c r="H124" s="26">
        <f t="shared" si="2"/>
        <v>9640.74</v>
      </c>
      <c r="I124" s="27">
        <f t="shared" si="3"/>
        <v>0</v>
      </c>
      <c r="J124" s="27">
        <f>Bilanca!I132</f>
        <v>1866</v>
      </c>
      <c r="K124" s="27">
        <f>Bilanca!J132</f>
        <v>2986</v>
      </c>
    </row>
    <row r="125" spans="4:11" ht="12.75">
      <c r="D125" s="4" t="s">
        <v>554</v>
      </c>
      <c r="E125" s="4">
        <v>1</v>
      </c>
      <c r="F125" s="4">
        <f>Bilanca!G133</f>
        <v>124</v>
      </c>
      <c r="G125" s="4">
        <f>IF(Bilanca!H133=0,"",Bilanca!H133)</f>
      </c>
      <c r="H125" s="26">
        <f t="shared" si="2"/>
        <v>0</v>
      </c>
      <c r="I125" s="27">
        <f t="shared" si="3"/>
        <v>0</v>
      </c>
      <c r="J125" s="27">
        <f>Bilanca!I133</f>
        <v>0</v>
      </c>
      <c r="K125" s="27">
        <f>Bilanca!J133</f>
        <v>0</v>
      </c>
    </row>
    <row r="126" spans="4:11" ht="12.75">
      <c r="D126" s="4" t="s">
        <v>554</v>
      </c>
      <c r="E126" s="4">
        <v>1</v>
      </c>
      <c r="F126" s="4">
        <f>Bilanca!G134</f>
        <v>125</v>
      </c>
      <c r="G126" s="4">
        <f>IF(Bilanca!H134=0,"",Bilanca!H134)</f>
      </c>
      <c r="H126" s="26">
        <f t="shared" si="2"/>
        <v>4038886.25</v>
      </c>
      <c r="I126" s="27">
        <f t="shared" si="3"/>
        <v>0</v>
      </c>
      <c r="J126" s="27">
        <f>Bilanca!I134</f>
        <v>339307</v>
      </c>
      <c r="K126" s="27">
        <f>Bilanca!J134</f>
        <v>1445901</v>
      </c>
    </row>
    <row r="127" spans="4:11" ht="12.75">
      <c r="D127" s="4" t="s">
        <v>554</v>
      </c>
      <c r="E127" s="4">
        <v>1</v>
      </c>
      <c r="F127" s="4">
        <f>Bilanca!G135</f>
        <v>126</v>
      </c>
      <c r="G127" s="4">
        <f>IF(Bilanca!H135=0,"",Bilanca!H135)</f>
      </c>
      <c r="H127" s="26">
        <f t="shared" si="2"/>
        <v>0</v>
      </c>
      <c r="I127" s="27">
        <f t="shared" si="3"/>
        <v>0</v>
      </c>
      <c r="J127" s="27">
        <f>Bilanca!I135</f>
        <v>0</v>
      </c>
      <c r="K127" s="27">
        <f>Bilanca!J135</f>
        <v>0</v>
      </c>
    </row>
    <row r="128" spans="4:11" ht="12.75">
      <c r="D128" s="4" t="s">
        <v>794</v>
      </c>
      <c r="E128" s="4">
        <v>2</v>
      </c>
      <c r="F128" s="4">
        <f>RDG!G8</f>
        <v>127</v>
      </c>
      <c r="G128" s="4">
        <f>IF(RDG!H8=0,"",RDG!H8)</f>
      </c>
      <c r="H128" s="26">
        <f t="shared" si="2"/>
        <v>2372287.61</v>
      </c>
      <c r="I128" s="4">
        <f t="shared" si="3"/>
        <v>0</v>
      </c>
      <c r="J128" s="27">
        <f>RDG!I8</f>
        <v>311495</v>
      </c>
      <c r="K128" s="27">
        <f>RDG!J8</f>
        <v>778224</v>
      </c>
    </row>
    <row r="129" spans="4:11" ht="12.75">
      <c r="D129" s="4" t="s">
        <v>794</v>
      </c>
      <c r="E129" s="4">
        <v>2</v>
      </c>
      <c r="F129" s="4">
        <f>RDG!G9</f>
        <v>128</v>
      </c>
      <c r="G129" s="4">
        <f>IF(RDG!H9=0,"",RDG!H9)</f>
      </c>
      <c r="H129" s="26">
        <f t="shared" si="2"/>
        <v>0</v>
      </c>
      <c r="I129" s="4">
        <f t="shared" si="3"/>
        <v>0</v>
      </c>
      <c r="J129" s="27">
        <f>RDG!I9</f>
        <v>0</v>
      </c>
      <c r="K129" s="27">
        <f>RDG!J9</f>
        <v>0</v>
      </c>
    </row>
    <row r="130" spans="4:11" ht="12.75">
      <c r="D130" s="4" t="s">
        <v>794</v>
      </c>
      <c r="E130" s="4">
        <v>2</v>
      </c>
      <c r="F130" s="4">
        <f>RDG!G10</f>
        <v>129</v>
      </c>
      <c r="G130" s="4">
        <f>IF(RDG!H10=0,"",RDG!H10)</f>
      </c>
      <c r="H130" s="26">
        <f aca="true" t="shared" si="4" ref="H130:H193">J130/100*F130+2*K130/100*F130</f>
        <v>1709269.35</v>
      </c>
      <c r="I130" s="4">
        <f aca="true" t="shared" si="5" ref="I130:I193">ABS(ROUND(J130,0)-J130)+ABS(ROUND(K130,0)-K130)</f>
        <v>0</v>
      </c>
      <c r="J130" s="27">
        <f>RDG!I10</f>
        <v>311495</v>
      </c>
      <c r="K130" s="27">
        <f>RDG!J10</f>
        <v>506760</v>
      </c>
    </row>
    <row r="131" spans="4:11" ht="12.75">
      <c r="D131" s="4" t="s">
        <v>794</v>
      </c>
      <c r="E131" s="4">
        <v>2</v>
      </c>
      <c r="F131" s="4">
        <f>RDG!G11</f>
        <v>130</v>
      </c>
      <c r="G131" s="4">
        <f>IF(RDG!H11=0,"",RDG!H11)</f>
      </c>
      <c r="H131" s="26">
        <f t="shared" si="4"/>
        <v>0</v>
      </c>
      <c r="I131" s="4">
        <f t="shared" si="5"/>
        <v>0</v>
      </c>
      <c r="J131" s="27">
        <f>RDG!I11</f>
        <v>0</v>
      </c>
      <c r="K131" s="27">
        <f>RDG!J11</f>
        <v>0</v>
      </c>
    </row>
    <row r="132" spans="4:11" ht="12.75">
      <c r="D132" s="4" t="s">
        <v>794</v>
      </c>
      <c r="E132" s="4">
        <v>2</v>
      </c>
      <c r="F132" s="4">
        <f>RDG!G12</f>
        <v>131</v>
      </c>
      <c r="G132" s="4">
        <f>IF(RDG!H12=0,"",RDG!H12)</f>
      </c>
      <c r="H132" s="26">
        <f t="shared" si="4"/>
        <v>0</v>
      </c>
      <c r="I132" s="4">
        <f t="shared" si="5"/>
        <v>0</v>
      </c>
      <c r="J132" s="27">
        <f>RDG!I12</f>
        <v>0</v>
      </c>
      <c r="K132" s="27">
        <f>RDG!J12</f>
        <v>0</v>
      </c>
    </row>
    <row r="133" spans="4:11" ht="12.75">
      <c r="D133" s="4" t="s">
        <v>794</v>
      </c>
      <c r="E133" s="4">
        <v>2</v>
      </c>
      <c r="F133" s="4">
        <f>RDG!G13</f>
        <v>132</v>
      </c>
      <c r="G133" s="4">
        <f>IF(RDG!H13=0,"",RDG!H13)</f>
      </c>
      <c r="H133" s="26">
        <f t="shared" si="4"/>
        <v>716664.96</v>
      </c>
      <c r="I133" s="4">
        <f t="shared" si="5"/>
        <v>0</v>
      </c>
      <c r="J133" s="27">
        <f>RDG!I13</f>
        <v>0</v>
      </c>
      <c r="K133" s="27">
        <f>RDG!J13</f>
        <v>271464</v>
      </c>
    </row>
    <row r="134" spans="4:11" ht="12.75">
      <c r="D134" s="4" t="s">
        <v>794</v>
      </c>
      <c r="E134" s="4">
        <v>2</v>
      </c>
      <c r="F134" s="4">
        <f>RDG!G14</f>
        <v>133</v>
      </c>
      <c r="G134" s="4">
        <f>IF(RDG!H14=0,"",RDG!H14)</f>
      </c>
      <c r="H134" s="26">
        <f t="shared" si="4"/>
        <v>2230492.46</v>
      </c>
      <c r="I134" s="4">
        <f t="shared" si="5"/>
        <v>0</v>
      </c>
      <c r="J134" s="27">
        <f>RDG!I14</f>
        <v>291766</v>
      </c>
      <c r="K134" s="27">
        <f>RDG!J14</f>
        <v>692648</v>
      </c>
    </row>
    <row r="135" spans="4:11" ht="12.75">
      <c r="D135" s="4" t="s">
        <v>794</v>
      </c>
      <c r="E135" s="4">
        <v>2</v>
      </c>
      <c r="F135" s="4">
        <f>RDG!G15</f>
        <v>134</v>
      </c>
      <c r="G135" s="4">
        <f>IF(RDG!H15=0,"",RDG!H15)</f>
      </c>
      <c r="H135" s="26">
        <f t="shared" si="4"/>
        <v>0</v>
      </c>
      <c r="I135" s="4">
        <f t="shared" si="5"/>
        <v>0</v>
      </c>
      <c r="J135" s="27">
        <f>RDG!I15</f>
        <v>0</v>
      </c>
      <c r="K135" s="27">
        <f>RDG!J15</f>
        <v>0</v>
      </c>
    </row>
    <row r="136" spans="4:11" ht="12.75">
      <c r="D136" s="4" t="s">
        <v>794</v>
      </c>
      <c r="E136" s="4">
        <v>2</v>
      </c>
      <c r="F136" s="4">
        <f>RDG!G16</f>
        <v>135</v>
      </c>
      <c r="G136" s="4">
        <f>IF(RDG!H16=0,"",RDG!H16)</f>
      </c>
      <c r="H136" s="26">
        <f t="shared" si="4"/>
        <v>541755</v>
      </c>
      <c r="I136" s="4">
        <f t="shared" si="5"/>
        <v>0</v>
      </c>
      <c r="J136" s="27">
        <f>RDG!I16</f>
        <v>57140</v>
      </c>
      <c r="K136" s="27">
        <f>RDG!J16</f>
        <v>172080</v>
      </c>
    </row>
    <row r="137" spans="4:11" ht="12.75">
      <c r="D137" s="4" t="s">
        <v>794</v>
      </c>
      <c r="E137" s="4">
        <v>2</v>
      </c>
      <c r="F137" s="4">
        <f>RDG!G17</f>
        <v>136</v>
      </c>
      <c r="G137" s="4">
        <f>IF(RDG!H17=0,"",RDG!H17)</f>
      </c>
      <c r="H137" s="26">
        <f t="shared" si="4"/>
        <v>298926.64</v>
      </c>
      <c r="I137" s="4">
        <f t="shared" si="5"/>
        <v>0</v>
      </c>
      <c r="J137" s="27">
        <f>RDG!I17</f>
        <v>25179</v>
      </c>
      <c r="K137" s="27">
        <f>RDG!J17</f>
        <v>97310</v>
      </c>
    </row>
    <row r="138" spans="4:11" ht="12.75">
      <c r="D138" s="4" t="s">
        <v>794</v>
      </c>
      <c r="E138" s="4">
        <v>2</v>
      </c>
      <c r="F138" s="4">
        <f>RDG!G18</f>
        <v>137</v>
      </c>
      <c r="G138" s="4">
        <f>IF(RDG!H18=0,"",RDG!H18)</f>
      </c>
      <c r="H138" s="26">
        <f t="shared" si="4"/>
        <v>0</v>
      </c>
      <c r="I138" s="4">
        <f t="shared" si="5"/>
        <v>0</v>
      </c>
      <c r="J138" s="27">
        <f>RDG!I18</f>
        <v>0</v>
      </c>
      <c r="K138" s="27">
        <f>RDG!J18</f>
        <v>0</v>
      </c>
    </row>
    <row r="139" spans="4:11" ht="12.75">
      <c r="D139" s="4" t="s">
        <v>794</v>
      </c>
      <c r="E139" s="4">
        <v>2</v>
      </c>
      <c r="F139" s="4">
        <f>RDG!G19</f>
        <v>138</v>
      </c>
      <c r="G139" s="4">
        <f>IF(RDG!H19=0,"",RDG!H19)</f>
      </c>
      <c r="H139" s="26">
        <f t="shared" si="4"/>
        <v>250471.38</v>
      </c>
      <c r="I139" s="4">
        <f t="shared" si="5"/>
        <v>0</v>
      </c>
      <c r="J139" s="27">
        <f>RDG!I19</f>
        <v>31961</v>
      </c>
      <c r="K139" s="27">
        <f>RDG!J19</f>
        <v>74770</v>
      </c>
    </row>
    <row r="140" spans="4:11" ht="12.75">
      <c r="D140" s="4" t="s">
        <v>794</v>
      </c>
      <c r="E140" s="4">
        <v>2</v>
      </c>
      <c r="F140" s="4">
        <f>RDG!G20</f>
        <v>139</v>
      </c>
      <c r="G140" s="4">
        <f>IF(RDG!H20=0,"",RDG!H20)</f>
      </c>
      <c r="H140" s="26">
        <f t="shared" si="4"/>
        <v>983860.07</v>
      </c>
      <c r="I140" s="4">
        <f t="shared" si="5"/>
        <v>0</v>
      </c>
      <c r="J140" s="27">
        <f>RDG!I20</f>
        <v>185893</v>
      </c>
      <c r="K140" s="27">
        <f>RDG!J20</f>
        <v>260960</v>
      </c>
    </row>
    <row r="141" spans="4:11" ht="12.75">
      <c r="D141" s="4" t="s">
        <v>794</v>
      </c>
      <c r="E141" s="4">
        <v>2</v>
      </c>
      <c r="F141" s="4">
        <f>RDG!G21</f>
        <v>140</v>
      </c>
      <c r="G141" s="4">
        <f>IF(RDG!H21=0,"",RDG!H21)</f>
      </c>
      <c r="H141" s="26">
        <f t="shared" si="4"/>
        <v>711625.6</v>
      </c>
      <c r="I141" s="4">
        <f t="shared" si="5"/>
        <v>0</v>
      </c>
      <c r="J141" s="27">
        <f>RDG!I21</f>
        <v>132200</v>
      </c>
      <c r="K141" s="27">
        <f>RDG!J21</f>
        <v>188052</v>
      </c>
    </row>
    <row r="142" spans="4:11" ht="12.75">
      <c r="D142" s="4" t="s">
        <v>794</v>
      </c>
      <c r="E142" s="4">
        <v>2</v>
      </c>
      <c r="F142" s="4">
        <f>RDG!G22</f>
        <v>141</v>
      </c>
      <c r="G142" s="4">
        <f>IF(RDG!H22=0,"",RDG!H22)</f>
      </c>
      <c r="H142" s="26">
        <f t="shared" si="4"/>
        <v>155538.51</v>
      </c>
      <c r="I142" s="4">
        <f t="shared" si="5"/>
        <v>0</v>
      </c>
      <c r="J142" s="27">
        <f>RDG!I22</f>
        <v>29421</v>
      </c>
      <c r="K142" s="27">
        <f>RDG!J22</f>
        <v>40445</v>
      </c>
    </row>
    <row r="143" spans="4:11" ht="12.75">
      <c r="D143" s="4" t="s">
        <v>794</v>
      </c>
      <c r="E143" s="4">
        <v>2</v>
      </c>
      <c r="F143" s="4">
        <f>RDG!G23</f>
        <v>142</v>
      </c>
      <c r="G143" s="4">
        <f>IF(RDG!H23=0,"",RDG!H23)</f>
      </c>
      <c r="H143" s="26">
        <f t="shared" si="4"/>
        <v>126661.16</v>
      </c>
      <c r="I143" s="4">
        <f t="shared" si="5"/>
        <v>0</v>
      </c>
      <c r="J143" s="27">
        <f>RDG!I23</f>
        <v>24272</v>
      </c>
      <c r="K143" s="27">
        <f>RDG!J23</f>
        <v>32463</v>
      </c>
    </row>
    <row r="144" spans="4:11" ht="12.75">
      <c r="D144" s="4" t="s">
        <v>794</v>
      </c>
      <c r="E144" s="4">
        <v>2</v>
      </c>
      <c r="F144" s="4">
        <f>RDG!G24</f>
        <v>143</v>
      </c>
      <c r="G144" s="4">
        <f>IF(RDG!H24=0,"",RDG!H24)</f>
      </c>
      <c r="H144" s="26">
        <f t="shared" si="4"/>
        <v>468292.1099999999</v>
      </c>
      <c r="I144" s="4">
        <f t="shared" si="5"/>
        <v>0</v>
      </c>
      <c r="J144" s="27">
        <f>RDG!I24</f>
        <v>12453</v>
      </c>
      <c r="K144" s="27">
        <f>RDG!J24</f>
        <v>157512</v>
      </c>
    </row>
    <row r="145" spans="4:11" ht="12.75">
      <c r="D145" s="4" t="s">
        <v>794</v>
      </c>
      <c r="E145" s="4">
        <v>2</v>
      </c>
      <c r="F145" s="4">
        <f>RDG!G25</f>
        <v>144</v>
      </c>
      <c r="G145" s="4">
        <f>IF(RDG!H25=0,"",RDG!H25)</f>
      </c>
      <c r="H145" s="26">
        <f t="shared" si="4"/>
        <v>207144.00000000003</v>
      </c>
      <c r="I145" s="4">
        <f t="shared" si="5"/>
        <v>0</v>
      </c>
      <c r="J145" s="27">
        <f>RDG!I25</f>
        <v>36212</v>
      </c>
      <c r="K145" s="27">
        <f>RDG!J25</f>
        <v>53819</v>
      </c>
    </row>
    <row r="146" spans="4:11" ht="12.75">
      <c r="D146" s="4" t="s">
        <v>794</v>
      </c>
      <c r="E146" s="4">
        <v>2</v>
      </c>
      <c r="F146" s="4">
        <f>RDG!G26</f>
        <v>145</v>
      </c>
      <c r="G146" s="4">
        <f>IF(RDG!H26=0,"",RDG!H26)</f>
      </c>
      <c r="H146" s="26">
        <f t="shared" si="4"/>
        <v>0</v>
      </c>
      <c r="I146" s="4">
        <f t="shared" si="5"/>
        <v>0</v>
      </c>
      <c r="J146" s="27">
        <f>RDG!I26</f>
        <v>0</v>
      </c>
      <c r="K146" s="27">
        <f>RDG!J26</f>
        <v>0</v>
      </c>
    </row>
    <row r="147" spans="4:11" ht="12.75">
      <c r="D147" s="4" t="s">
        <v>794</v>
      </c>
      <c r="E147" s="4">
        <v>2</v>
      </c>
      <c r="F147" s="4">
        <f>RDG!G27</f>
        <v>146</v>
      </c>
      <c r="G147" s="4">
        <f>IF(RDG!H27=0,"",RDG!H27)</f>
      </c>
      <c r="H147" s="26">
        <f t="shared" si="4"/>
        <v>0</v>
      </c>
      <c r="I147" s="4">
        <f t="shared" si="5"/>
        <v>0</v>
      </c>
      <c r="J147" s="27">
        <f>RDG!I27</f>
        <v>0</v>
      </c>
      <c r="K147" s="27">
        <f>RDG!J27</f>
        <v>0</v>
      </c>
    </row>
    <row r="148" spans="4:11" ht="12.75">
      <c r="D148" s="4" t="s">
        <v>794</v>
      </c>
      <c r="E148" s="4">
        <v>2</v>
      </c>
      <c r="F148" s="4">
        <f>RDG!G28</f>
        <v>147</v>
      </c>
      <c r="G148" s="4">
        <f>IF(RDG!H28=0,"",RDG!H28)</f>
      </c>
      <c r="H148" s="26">
        <f t="shared" si="4"/>
        <v>0</v>
      </c>
      <c r="I148" s="4">
        <f t="shared" si="5"/>
        <v>0</v>
      </c>
      <c r="J148" s="27">
        <f>RDG!I28</f>
        <v>0</v>
      </c>
      <c r="K148" s="27">
        <f>RDG!J28</f>
        <v>0</v>
      </c>
    </row>
    <row r="149" spans="4:11" ht="12.75">
      <c r="D149" s="4" t="s">
        <v>794</v>
      </c>
      <c r="E149" s="4">
        <v>2</v>
      </c>
      <c r="F149" s="4">
        <f>RDG!G29</f>
        <v>148</v>
      </c>
      <c r="G149" s="4">
        <f>IF(RDG!H29=0,"",RDG!H29)</f>
      </c>
      <c r="H149" s="26">
        <f t="shared" si="4"/>
        <v>0</v>
      </c>
      <c r="I149" s="4">
        <f t="shared" si="5"/>
        <v>0</v>
      </c>
      <c r="J149" s="27">
        <f>RDG!I29</f>
        <v>0</v>
      </c>
      <c r="K149" s="27">
        <f>RDG!J29</f>
        <v>0</v>
      </c>
    </row>
    <row r="150" spans="4:11" ht="12.75">
      <c r="D150" s="4" t="s">
        <v>794</v>
      </c>
      <c r="E150" s="4">
        <v>2</v>
      </c>
      <c r="F150" s="4">
        <f>RDG!G30</f>
        <v>149</v>
      </c>
      <c r="G150" s="4">
        <f>IF(RDG!H30=0,"",RDG!H30)</f>
      </c>
      <c r="H150" s="26">
        <f t="shared" si="4"/>
        <v>0</v>
      </c>
      <c r="I150" s="4">
        <f t="shared" si="5"/>
        <v>0</v>
      </c>
      <c r="J150" s="27">
        <f>RDG!I30</f>
        <v>0</v>
      </c>
      <c r="K150" s="27">
        <f>RDG!J30</f>
        <v>0</v>
      </c>
    </row>
    <row r="151" spans="4:11" ht="12.75">
      <c r="D151" s="4" t="s">
        <v>794</v>
      </c>
      <c r="E151" s="4">
        <v>2</v>
      </c>
      <c r="F151" s="4">
        <f>RDG!G31</f>
        <v>150</v>
      </c>
      <c r="G151" s="4">
        <f>IF(RDG!H31=0,"",RDG!H31)</f>
      </c>
      <c r="H151" s="26">
        <f t="shared" si="4"/>
        <v>0</v>
      </c>
      <c r="I151" s="4">
        <f t="shared" si="5"/>
        <v>0</v>
      </c>
      <c r="J151" s="27">
        <f>RDG!I31</f>
        <v>0</v>
      </c>
      <c r="K151" s="27">
        <f>RDG!J31</f>
        <v>0</v>
      </c>
    </row>
    <row r="152" spans="4:11" ht="12.75">
      <c r="D152" s="4" t="s">
        <v>794</v>
      </c>
      <c r="E152" s="4">
        <v>2</v>
      </c>
      <c r="F152" s="4">
        <f>RDG!G32</f>
        <v>151</v>
      </c>
      <c r="G152" s="4">
        <f>IF(RDG!H32=0,"",RDG!H32)</f>
      </c>
      <c r="H152" s="26">
        <f t="shared" si="4"/>
        <v>0</v>
      </c>
      <c r="I152" s="4">
        <f t="shared" si="5"/>
        <v>0</v>
      </c>
      <c r="J152" s="27">
        <f>RDG!I32</f>
        <v>0</v>
      </c>
      <c r="K152" s="27">
        <f>RDG!J32</f>
        <v>0</v>
      </c>
    </row>
    <row r="153" spans="4:11" ht="12.75">
      <c r="D153" s="4" t="s">
        <v>794</v>
      </c>
      <c r="E153" s="4">
        <v>2</v>
      </c>
      <c r="F153" s="4">
        <f>RDG!G33</f>
        <v>152</v>
      </c>
      <c r="G153" s="4">
        <f>IF(RDG!H33=0,"",RDG!H33)</f>
      </c>
      <c r="H153" s="26">
        <f t="shared" si="4"/>
        <v>0</v>
      </c>
      <c r="I153" s="4">
        <f t="shared" si="5"/>
        <v>0</v>
      </c>
      <c r="J153" s="27">
        <f>RDG!I33</f>
        <v>0</v>
      </c>
      <c r="K153" s="27">
        <f>RDG!J33</f>
        <v>0</v>
      </c>
    </row>
    <row r="154" spans="4:11" ht="12.75">
      <c r="D154" s="4" t="s">
        <v>794</v>
      </c>
      <c r="E154" s="4">
        <v>2</v>
      </c>
      <c r="F154" s="4">
        <f>RDG!G34</f>
        <v>153</v>
      </c>
      <c r="G154" s="4">
        <f>IF(RDG!H34=0,"",RDG!H34)</f>
      </c>
      <c r="H154" s="26">
        <f t="shared" si="4"/>
        <v>0</v>
      </c>
      <c r="I154" s="4">
        <f t="shared" si="5"/>
        <v>0</v>
      </c>
      <c r="J154" s="27">
        <f>RDG!I34</f>
        <v>0</v>
      </c>
      <c r="K154" s="27">
        <f>RDG!J34</f>
        <v>0</v>
      </c>
    </row>
    <row r="155" spans="4:11" ht="12.75">
      <c r="D155" s="4" t="s">
        <v>794</v>
      </c>
      <c r="E155" s="4">
        <v>2</v>
      </c>
      <c r="F155" s="4">
        <f>RDG!G35</f>
        <v>154</v>
      </c>
      <c r="G155" s="4">
        <f>IF(RDG!H35=0,"",RDG!H35)</f>
      </c>
      <c r="H155" s="26">
        <f t="shared" si="4"/>
        <v>0</v>
      </c>
      <c r="I155" s="4">
        <f t="shared" si="5"/>
        <v>0</v>
      </c>
      <c r="J155" s="27">
        <f>RDG!I35</f>
        <v>0</v>
      </c>
      <c r="K155" s="27">
        <f>RDG!J35</f>
        <v>0</v>
      </c>
    </row>
    <row r="156" spans="4:11" ht="12.75">
      <c r="D156" s="4" t="s">
        <v>794</v>
      </c>
      <c r="E156" s="4">
        <v>2</v>
      </c>
      <c r="F156" s="4">
        <f>RDG!G36</f>
        <v>155</v>
      </c>
      <c r="G156" s="4">
        <f>IF(RDG!H36=0,"",RDG!H36)</f>
      </c>
      <c r="H156" s="26">
        <f t="shared" si="4"/>
        <v>149764.09999999998</v>
      </c>
      <c r="I156" s="4">
        <f t="shared" si="5"/>
        <v>0</v>
      </c>
      <c r="J156" s="27">
        <f>RDG!I36</f>
        <v>68</v>
      </c>
      <c r="K156" s="27">
        <f>RDG!J36</f>
        <v>48277</v>
      </c>
    </row>
    <row r="157" spans="4:11" ht="12.75">
      <c r="D157" s="4" t="s">
        <v>794</v>
      </c>
      <c r="E157" s="4">
        <v>2</v>
      </c>
      <c r="F157" s="4">
        <f>RDG!G37</f>
        <v>156</v>
      </c>
      <c r="G157" s="4">
        <f>IF(RDG!H37=0,"",RDG!H37)</f>
      </c>
      <c r="H157" s="26">
        <f t="shared" si="4"/>
        <v>10.92</v>
      </c>
      <c r="I157" s="4">
        <f t="shared" si="5"/>
        <v>0</v>
      </c>
      <c r="J157" s="27">
        <f>RDG!I37</f>
        <v>1</v>
      </c>
      <c r="K157" s="27">
        <f>RDG!J37</f>
        <v>3</v>
      </c>
    </row>
    <row r="158" spans="4:11" ht="12.75">
      <c r="D158" s="4" t="s">
        <v>794</v>
      </c>
      <c r="E158" s="4">
        <v>2</v>
      </c>
      <c r="F158" s="4">
        <f>RDG!G38</f>
        <v>157</v>
      </c>
      <c r="G158" s="4">
        <f>IF(RDG!H38=0,"",RDG!H38)</f>
      </c>
      <c r="H158" s="26">
        <f t="shared" si="4"/>
        <v>0</v>
      </c>
      <c r="I158" s="4">
        <f t="shared" si="5"/>
        <v>0</v>
      </c>
      <c r="J158" s="27">
        <f>RDG!I38</f>
        <v>0</v>
      </c>
      <c r="K158" s="27">
        <f>RDG!J38</f>
        <v>0</v>
      </c>
    </row>
    <row r="159" spans="4:11" ht="12.75">
      <c r="D159" s="4" t="s">
        <v>794</v>
      </c>
      <c r="E159" s="4">
        <v>2</v>
      </c>
      <c r="F159" s="4">
        <f>RDG!G39</f>
        <v>158</v>
      </c>
      <c r="G159" s="4">
        <f>IF(RDG!H39=0,"",RDG!H39)</f>
      </c>
      <c r="H159" s="26">
        <f t="shared" si="4"/>
        <v>0</v>
      </c>
      <c r="I159" s="4">
        <f t="shared" si="5"/>
        <v>0</v>
      </c>
      <c r="J159" s="27">
        <f>RDG!I39</f>
        <v>0</v>
      </c>
      <c r="K159" s="27">
        <f>RDG!J39</f>
        <v>0</v>
      </c>
    </row>
    <row r="160" spans="4:11" ht="12.75">
      <c r="D160" s="4" t="s">
        <v>794</v>
      </c>
      <c r="E160" s="4">
        <v>2</v>
      </c>
      <c r="F160" s="4">
        <f>RDG!G40</f>
        <v>159</v>
      </c>
      <c r="G160" s="4">
        <f>IF(RDG!H40=0,"",RDG!H40)</f>
      </c>
      <c r="H160" s="26">
        <f t="shared" si="4"/>
        <v>0</v>
      </c>
      <c r="I160" s="4">
        <f t="shared" si="5"/>
        <v>0</v>
      </c>
      <c r="J160" s="27">
        <f>RDG!I40</f>
        <v>0</v>
      </c>
      <c r="K160" s="27">
        <f>RDG!J40</f>
        <v>0</v>
      </c>
    </row>
    <row r="161" spans="4:11" ht="12.75">
      <c r="D161" s="4" t="s">
        <v>794</v>
      </c>
      <c r="E161" s="4">
        <v>2</v>
      </c>
      <c r="F161" s="4">
        <f>RDG!G41</f>
        <v>160</v>
      </c>
      <c r="G161" s="4">
        <f>IF(RDG!H41=0,"",RDG!H41)</f>
      </c>
      <c r="H161" s="26">
        <f t="shared" si="4"/>
        <v>0</v>
      </c>
      <c r="I161" s="4">
        <f t="shared" si="5"/>
        <v>0</v>
      </c>
      <c r="J161" s="27">
        <f>RDG!I41</f>
        <v>0</v>
      </c>
      <c r="K161" s="27">
        <f>RDG!J41</f>
        <v>0</v>
      </c>
    </row>
    <row r="162" spans="4:11" ht="12.75">
      <c r="D162" s="4" t="s">
        <v>794</v>
      </c>
      <c r="E162" s="4">
        <v>2</v>
      </c>
      <c r="F162" s="4">
        <f>RDG!G42</f>
        <v>161</v>
      </c>
      <c r="G162" s="4">
        <f>IF(RDG!H42=0,"",RDG!H42)</f>
      </c>
      <c r="H162" s="26">
        <f t="shared" si="4"/>
        <v>0</v>
      </c>
      <c r="I162" s="4">
        <f t="shared" si="5"/>
        <v>0</v>
      </c>
      <c r="J162" s="27">
        <f>RDG!I42</f>
        <v>0</v>
      </c>
      <c r="K162" s="27">
        <f>RDG!J42</f>
        <v>0</v>
      </c>
    </row>
    <row r="163" spans="4:11" ht="12.75">
      <c r="D163" s="4" t="s">
        <v>794</v>
      </c>
      <c r="E163" s="4">
        <v>2</v>
      </c>
      <c r="F163" s="4">
        <f>RDG!G43</f>
        <v>162</v>
      </c>
      <c r="G163" s="4">
        <f>IF(RDG!H43=0,"",RDG!H43)</f>
      </c>
      <c r="H163" s="26">
        <f t="shared" si="4"/>
        <v>0</v>
      </c>
      <c r="I163" s="4">
        <f t="shared" si="5"/>
        <v>0</v>
      </c>
      <c r="J163" s="27">
        <f>RDG!I43</f>
        <v>0</v>
      </c>
      <c r="K163" s="27">
        <f>RDG!J43</f>
        <v>0</v>
      </c>
    </row>
    <row r="164" spans="4:11" ht="12.75">
      <c r="D164" s="4" t="s">
        <v>794</v>
      </c>
      <c r="E164" s="4">
        <v>2</v>
      </c>
      <c r="F164" s="4">
        <f>RDG!G44</f>
        <v>163</v>
      </c>
      <c r="G164" s="4">
        <f>IF(RDG!H44=0,"",RDG!H44)</f>
      </c>
      <c r="H164" s="26">
        <f t="shared" si="4"/>
        <v>0</v>
      </c>
      <c r="I164" s="4">
        <f t="shared" si="5"/>
        <v>0</v>
      </c>
      <c r="J164" s="27">
        <f>RDG!I44</f>
        <v>0</v>
      </c>
      <c r="K164" s="27">
        <f>RDG!J44</f>
        <v>0</v>
      </c>
    </row>
    <row r="165" spans="4:11" ht="12.75">
      <c r="D165" s="4" t="s">
        <v>794</v>
      </c>
      <c r="E165" s="4">
        <v>2</v>
      </c>
      <c r="F165" s="4">
        <f>RDG!G45</f>
        <v>164</v>
      </c>
      <c r="G165" s="4">
        <f>IF(RDG!H45=0,"",RDG!H45)</f>
      </c>
      <c r="H165" s="26">
        <f t="shared" si="4"/>
        <v>11.48</v>
      </c>
      <c r="I165" s="4">
        <f t="shared" si="5"/>
        <v>0</v>
      </c>
      <c r="J165" s="27">
        <f>RDG!I45</f>
        <v>1</v>
      </c>
      <c r="K165" s="27">
        <f>RDG!J45</f>
        <v>3</v>
      </c>
    </row>
    <row r="166" spans="4:11" ht="12.75">
      <c r="D166" s="4" t="s">
        <v>794</v>
      </c>
      <c r="E166" s="4">
        <v>2</v>
      </c>
      <c r="F166" s="4">
        <f>RDG!G46</f>
        <v>165</v>
      </c>
      <c r="G166" s="4">
        <f>IF(RDG!H46=0,"",RDG!H46)</f>
      </c>
      <c r="H166" s="26">
        <f t="shared" si="4"/>
        <v>0</v>
      </c>
      <c r="I166" s="4">
        <f t="shared" si="5"/>
        <v>0</v>
      </c>
      <c r="J166" s="27">
        <f>RDG!I46</f>
        <v>0</v>
      </c>
      <c r="K166" s="27">
        <f>RDG!J46</f>
        <v>0</v>
      </c>
    </row>
    <row r="167" spans="4:11" ht="12.75">
      <c r="D167" s="4" t="s">
        <v>794</v>
      </c>
      <c r="E167" s="4">
        <v>2</v>
      </c>
      <c r="F167" s="4">
        <f>RDG!G47</f>
        <v>166</v>
      </c>
      <c r="G167" s="4">
        <f>IF(RDG!H47=0,"",RDG!H47)</f>
      </c>
      <c r="H167" s="26">
        <f t="shared" si="4"/>
        <v>0</v>
      </c>
      <c r="I167" s="4">
        <f t="shared" si="5"/>
        <v>0</v>
      </c>
      <c r="J167" s="27">
        <f>RDG!I47</f>
        <v>0</v>
      </c>
      <c r="K167" s="27">
        <f>RDG!J47</f>
        <v>0</v>
      </c>
    </row>
    <row r="168" spans="4:11" ht="12.75">
      <c r="D168" s="4" t="s">
        <v>794</v>
      </c>
      <c r="E168" s="4">
        <v>2</v>
      </c>
      <c r="F168" s="4">
        <f>RDG!G48</f>
        <v>167</v>
      </c>
      <c r="G168" s="4">
        <f>IF(RDG!H48=0,"",RDG!H48)</f>
      </c>
      <c r="H168" s="26">
        <f t="shared" si="4"/>
        <v>47929</v>
      </c>
      <c r="I168" s="4">
        <f t="shared" si="5"/>
        <v>0</v>
      </c>
      <c r="J168" s="27">
        <f>RDG!I48</f>
        <v>16</v>
      </c>
      <c r="K168" s="27">
        <f>RDG!J48</f>
        <v>14342</v>
      </c>
    </row>
    <row r="169" spans="4:11" ht="12.75">
      <c r="D169" s="4" t="s">
        <v>794</v>
      </c>
      <c r="E169" s="4">
        <v>2</v>
      </c>
      <c r="F169" s="4">
        <f>RDG!G49</f>
        <v>168</v>
      </c>
      <c r="G169" s="4">
        <f>IF(RDG!H49=0,"",RDG!H49)</f>
      </c>
      <c r="H169" s="26">
        <f t="shared" si="4"/>
        <v>0</v>
      </c>
      <c r="I169" s="4">
        <f t="shared" si="5"/>
        <v>0</v>
      </c>
      <c r="J169" s="27">
        <f>RDG!I49</f>
        <v>0</v>
      </c>
      <c r="K169" s="27">
        <f>RDG!J49</f>
        <v>0</v>
      </c>
    </row>
    <row r="170" spans="4:11" ht="12.75">
      <c r="D170" s="4" t="s">
        <v>794</v>
      </c>
      <c r="E170" s="4">
        <v>2</v>
      </c>
      <c r="F170" s="4">
        <f>RDG!G50</f>
        <v>169</v>
      </c>
      <c r="G170" s="4">
        <f>IF(RDG!H50=0,"",RDG!H50)</f>
      </c>
      <c r="H170" s="26">
        <f t="shared" si="4"/>
        <v>0</v>
      </c>
      <c r="I170" s="4">
        <f t="shared" si="5"/>
        <v>0</v>
      </c>
      <c r="J170" s="27">
        <f>RDG!I50</f>
        <v>0</v>
      </c>
      <c r="K170" s="27">
        <f>RDG!J50</f>
        <v>0</v>
      </c>
    </row>
    <row r="171" spans="4:11" ht="12.75">
      <c r="D171" s="4" t="s">
        <v>794</v>
      </c>
      <c r="E171" s="4">
        <v>2</v>
      </c>
      <c r="F171" s="4">
        <f>RDG!G51</f>
        <v>170</v>
      </c>
      <c r="G171" s="4">
        <f>IF(RDG!H51=0,"",RDG!H51)</f>
      </c>
      <c r="H171" s="26">
        <f t="shared" si="4"/>
        <v>48789.99999999999</v>
      </c>
      <c r="I171" s="4">
        <f t="shared" si="5"/>
        <v>0</v>
      </c>
      <c r="J171" s="27">
        <f>RDG!I51</f>
        <v>16</v>
      </c>
      <c r="K171" s="27">
        <f>RDG!J51</f>
        <v>14342</v>
      </c>
    </row>
    <row r="172" spans="4:11" ht="12.75">
      <c r="D172" s="4" t="s">
        <v>794</v>
      </c>
      <c r="E172" s="4">
        <v>2</v>
      </c>
      <c r="F172" s="4">
        <f>RDG!G52</f>
        <v>171</v>
      </c>
      <c r="G172" s="4">
        <f>IF(RDG!H52=0,"",RDG!H52)</f>
      </c>
      <c r="H172" s="26">
        <f t="shared" si="4"/>
        <v>0</v>
      </c>
      <c r="I172" s="4">
        <f t="shared" si="5"/>
        <v>0</v>
      </c>
      <c r="J172" s="27">
        <f>RDG!I52</f>
        <v>0</v>
      </c>
      <c r="K172" s="27">
        <f>RDG!J52</f>
        <v>0</v>
      </c>
    </row>
    <row r="173" spans="4:11" ht="12.75">
      <c r="D173" s="4" t="s">
        <v>794</v>
      </c>
      <c r="E173" s="4">
        <v>2</v>
      </c>
      <c r="F173" s="4">
        <f>RDG!G53</f>
        <v>172</v>
      </c>
      <c r="G173" s="4">
        <f>IF(RDG!H53=0,"",RDG!H53)</f>
      </c>
      <c r="H173" s="26">
        <f t="shared" si="4"/>
        <v>0</v>
      </c>
      <c r="I173" s="4">
        <f t="shared" si="5"/>
        <v>0</v>
      </c>
      <c r="J173" s="27">
        <f>RDG!I53</f>
        <v>0</v>
      </c>
      <c r="K173" s="27">
        <f>RDG!J53</f>
        <v>0</v>
      </c>
    </row>
    <row r="174" spans="4:11" ht="12.75">
      <c r="D174" s="4" t="s">
        <v>794</v>
      </c>
      <c r="E174" s="4">
        <v>2</v>
      </c>
      <c r="F174" s="4">
        <f>RDG!G54</f>
        <v>173</v>
      </c>
      <c r="G174" s="4">
        <f>IF(RDG!H54=0,"",RDG!H54)</f>
      </c>
      <c r="H174" s="26">
        <f t="shared" si="4"/>
        <v>0</v>
      </c>
      <c r="I174" s="4">
        <f t="shared" si="5"/>
        <v>0</v>
      </c>
      <c r="J174" s="27">
        <f>RDG!I54</f>
        <v>0</v>
      </c>
      <c r="K174" s="27">
        <f>RDG!J54</f>
        <v>0</v>
      </c>
    </row>
    <row r="175" spans="4:11" ht="12.75">
      <c r="D175" s="4" t="s">
        <v>794</v>
      </c>
      <c r="E175" s="4">
        <v>2</v>
      </c>
      <c r="F175" s="4">
        <f>RDG!G55</f>
        <v>174</v>
      </c>
      <c r="G175" s="4">
        <f>IF(RDG!H55=0,"",RDG!H55)</f>
      </c>
      <c r="H175" s="26">
        <f t="shared" si="4"/>
        <v>0</v>
      </c>
      <c r="I175" s="4">
        <f t="shared" si="5"/>
        <v>0</v>
      </c>
      <c r="J175" s="27">
        <f>RDG!I55</f>
        <v>0</v>
      </c>
      <c r="K175" s="27">
        <f>RDG!J55</f>
        <v>0</v>
      </c>
    </row>
    <row r="176" spans="4:11" ht="12.75">
      <c r="D176" s="4" t="s">
        <v>794</v>
      </c>
      <c r="E176" s="4">
        <v>2</v>
      </c>
      <c r="F176" s="4">
        <f>RDG!G56</f>
        <v>175</v>
      </c>
      <c r="G176" s="4">
        <f>IF(RDG!H56=0,"",RDG!H56)</f>
      </c>
      <c r="H176" s="26">
        <f t="shared" si="4"/>
        <v>0</v>
      </c>
      <c r="I176" s="4">
        <f t="shared" si="5"/>
        <v>0</v>
      </c>
      <c r="J176" s="27">
        <f>RDG!I56</f>
        <v>0</v>
      </c>
      <c r="K176" s="27">
        <f>RDG!J56</f>
        <v>0</v>
      </c>
    </row>
    <row r="177" spans="4:11" ht="12.75">
      <c r="D177" s="4" t="s">
        <v>794</v>
      </c>
      <c r="E177" s="4">
        <v>2</v>
      </c>
      <c r="F177" s="4">
        <f>RDG!G57</f>
        <v>176</v>
      </c>
      <c r="G177" s="4">
        <f>IF(RDG!H57=0,"",RDG!H57)</f>
      </c>
      <c r="H177" s="26">
        <f t="shared" si="4"/>
        <v>0</v>
      </c>
      <c r="I177" s="4">
        <f t="shared" si="5"/>
        <v>0</v>
      </c>
      <c r="J177" s="27">
        <f>RDG!I57</f>
        <v>0</v>
      </c>
      <c r="K177" s="27">
        <f>RDG!J57</f>
        <v>0</v>
      </c>
    </row>
    <row r="178" spans="4:11" ht="12.75">
      <c r="D178" s="4" t="s">
        <v>794</v>
      </c>
      <c r="E178" s="4">
        <v>2</v>
      </c>
      <c r="F178" s="4">
        <f>RDG!G58</f>
        <v>177</v>
      </c>
      <c r="G178" s="4">
        <f>IF(RDG!H58=0,"",RDG!H58)</f>
      </c>
      <c r="H178" s="26">
        <f t="shared" si="4"/>
        <v>0</v>
      </c>
      <c r="I178" s="4">
        <f t="shared" si="5"/>
        <v>0</v>
      </c>
      <c r="J178" s="27">
        <f>RDG!I58</f>
        <v>0</v>
      </c>
      <c r="K178" s="27">
        <f>RDG!J58</f>
        <v>0</v>
      </c>
    </row>
    <row r="179" spans="4:11" ht="12.75">
      <c r="D179" s="4" t="s">
        <v>794</v>
      </c>
      <c r="E179" s="4">
        <v>2</v>
      </c>
      <c r="F179" s="4">
        <f>RDG!G59</f>
        <v>178</v>
      </c>
      <c r="G179" s="4">
        <f>IF(RDG!H59=0,"",RDG!H59)</f>
      </c>
      <c r="H179" s="26">
        <f t="shared" si="4"/>
        <v>0</v>
      </c>
      <c r="I179" s="4">
        <f t="shared" si="5"/>
        <v>0</v>
      </c>
      <c r="J179" s="27">
        <f>RDG!I59</f>
        <v>0</v>
      </c>
      <c r="K179" s="27">
        <f>RDG!J59</f>
        <v>0</v>
      </c>
    </row>
    <row r="180" spans="4:11" ht="12.75">
      <c r="D180" s="4" t="s">
        <v>794</v>
      </c>
      <c r="E180" s="4">
        <v>2</v>
      </c>
      <c r="F180" s="4">
        <f>RDG!G60</f>
        <v>179</v>
      </c>
      <c r="G180" s="4">
        <f>IF(RDG!H60=0,"",RDG!H60)</f>
      </c>
      <c r="H180" s="26">
        <f t="shared" si="4"/>
        <v>3343630.5</v>
      </c>
      <c r="I180" s="4">
        <f t="shared" si="5"/>
        <v>0</v>
      </c>
      <c r="J180" s="27">
        <f>RDG!I60</f>
        <v>311496</v>
      </c>
      <c r="K180" s="27">
        <f>RDG!J60</f>
        <v>778227</v>
      </c>
    </row>
    <row r="181" spans="4:11" ht="12.75">
      <c r="D181" s="4" t="s">
        <v>794</v>
      </c>
      <c r="E181" s="4">
        <v>2</v>
      </c>
      <c r="F181" s="4">
        <f>RDG!G61</f>
        <v>180</v>
      </c>
      <c r="G181" s="4">
        <f>IF(RDG!H61=0,"",RDG!H61)</f>
      </c>
      <c r="H181" s="26">
        <f t="shared" si="4"/>
        <v>3070371.6</v>
      </c>
      <c r="I181" s="4">
        <f t="shared" si="5"/>
        <v>0</v>
      </c>
      <c r="J181" s="27">
        <f>RDG!I61</f>
        <v>291782</v>
      </c>
      <c r="K181" s="27">
        <f>RDG!J61</f>
        <v>706990</v>
      </c>
    </row>
    <row r="182" spans="4:11" ht="12.75">
      <c r="D182" s="4" t="s">
        <v>794</v>
      </c>
      <c r="E182" s="4">
        <v>2</v>
      </c>
      <c r="F182" s="4">
        <f>RDG!G62</f>
        <v>181</v>
      </c>
      <c r="G182" s="4">
        <f>IF(RDG!H62=0,"",RDG!H62)</f>
      </c>
      <c r="H182" s="26">
        <f t="shared" si="4"/>
        <v>293560.28</v>
      </c>
      <c r="I182" s="4">
        <f t="shared" si="5"/>
        <v>0</v>
      </c>
      <c r="J182" s="27">
        <f>RDG!I62</f>
        <v>19714</v>
      </c>
      <c r="K182" s="27">
        <f>RDG!J62</f>
        <v>71237</v>
      </c>
    </row>
    <row r="183" spans="4:11" ht="12.75">
      <c r="D183" s="4" t="s">
        <v>794</v>
      </c>
      <c r="E183" s="4">
        <v>2</v>
      </c>
      <c r="F183" s="4">
        <f>RDG!G63</f>
        <v>182</v>
      </c>
      <c r="G183" s="4">
        <f>IF(RDG!H63=0,"",RDG!H63)</f>
      </c>
      <c r="H183" s="26">
        <f t="shared" si="4"/>
        <v>295182.16</v>
      </c>
      <c r="I183" s="4">
        <f t="shared" si="5"/>
        <v>0</v>
      </c>
      <c r="J183" s="27">
        <f>RDG!I63</f>
        <v>19714</v>
      </c>
      <c r="K183" s="27">
        <f>RDG!J63</f>
        <v>71237</v>
      </c>
    </row>
    <row r="184" spans="4:11" ht="12.75">
      <c r="D184" s="4" t="s">
        <v>794</v>
      </c>
      <c r="E184" s="4">
        <v>2</v>
      </c>
      <c r="F184" s="4">
        <f>RDG!G64</f>
        <v>183</v>
      </c>
      <c r="G184" s="4">
        <f>IF(RDG!H64=0,"",RDG!H64)</f>
      </c>
      <c r="H184" s="26">
        <f t="shared" si="4"/>
        <v>0</v>
      </c>
      <c r="I184" s="4">
        <f t="shared" si="5"/>
        <v>0</v>
      </c>
      <c r="J184" s="27">
        <f>RDG!I64</f>
        <v>0</v>
      </c>
      <c r="K184" s="27">
        <f>RDG!J64</f>
        <v>0</v>
      </c>
    </row>
    <row r="185" spans="4:11" ht="12.75">
      <c r="D185" s="4" t="s">
        <v>794</v>
      </c>
      <c r="E185" s="4">
        <v>2</v>
      </c>
      <c r="F185" s="4">
        <f>RDG!G65</f>
        <v>184</v>
      </c>
      <c r="G185" s="4">
        <f>IF(RDG!H65=0,"",RDG!H65)</f>
      </c>
      <c r="H185" s="26">
        <f t="shared" si="4"/>
        <v>0</v>
      </c>
      <c r="I185" s="4">
        <f t="shared" si="5"/>
        <v>0</v>
      </c>
      <c r="J185" s="27">
        <f>RDG!I65</f>
        <v>0</v>
      </c>
      <c r="K185" s="27">
        <f>RDG!J65</f>
        <v>0</v>
      </c>
    </row>
    <row r="186" spans="4:11" ht="12.75">
      <c r="D186" s="4" t="s">
        <v>794</v>
      </c>
      <c r="E186" s="4">
        <v>2</v>
      </c>
      <c r="F186" s="4">
        <f>RDG!G66</f>
        <v>185</v>
      </c>
      <c r="G186" s="4">
        <f>IF(RDG!H66=0,"",RDG!H66)</f>
      </c>
      <c r="H186" s="26">
        <f t="shared" si="4"/>
        <v>300047.80000000005</v>
      </c>
      <c r="I186" s="4">
        <f t="shared" si="5"/>
        <v>0</v>
      </c>
      <c r="J186" s="27">
        <f>RDG!I66</f>
        <v>19714</v>
      </c>
      <c r="K186" s="27">
        <f>RDG!J66</f>
        <v>71237</v>
      </c>
    </row>
    <row r="187" spans="4:11" ht="12.75">
      <c r="D187" s="4" t="s">
        <v>794</v>
      </c>
      <c r="E187" s="4">
        <v>2</v>
      </c>
      <c r="F187" s="4">
        <f>RDG!G67</f>
        <v>186</v>
      </c>
      <c r="G187" s="4">
        <f>IF(RDG!H67=0,"",RDG!H67)</f>
      </c>
      <c r="H187" s="26">
        <f t="shared" si="4"/>
        <v>301669.68</v>
      </c>
      <c r="I187" s="4">
        <f t="shared" si="5"/>
        <v>0</v>
      </c>
      <c r="J187" s="27">
        <f>RDG!I67</f>
        <v>19714</v>
      </c>
      <c r="K187" s="27">
        <f>RDG!J67</f>
        <v>71237</v>
      </c>
    </row>
    <row r="188" spans="4:11" ht="12.75">
      <c r="D188" s="4" t="s">
        <v>794</v>
      </c>
      <c r="E188" s="4">
        <v>2</v>
      </c>
      <c r="F188" s="4">
        <f>RDG!G68</f>
        <v>187</v>
      </c>
      <c r="G188" s="4">
        <f>IF(RDG!H68=0,"",RDG!H68)</f>
      </c>
      <c r="H188" s="26">
        <f t="shared" si="4"/>
        <v>0</v>
      </c>
      <c r="I188" s="4">
        <f t="shared" si="5"/>
        <v>0</v>
      </c>
      <c r="J188" s="27">
        <f>RDG!I68</f>
        <v>0</v>
      </c>
      <c r="K188" s="27">
        <f>RDG!J68</f>
        <v>0</v>
      </c>
    </row>
    <row r="189" spans="4:11" ht="12.75">
      <c r="D189" s="4" t="s">
        <v>794</v>
      </c>
      <c r="E189" s="4">
        <v>2</v>
      </c>
      <c r="F189" s="4">
        <f>RDG!G70</f>
        <v>188</v>
      </c>
      <c r="G189" s="4">
        <f>IF(RDG!H70=0,"",RDG!H70)</f>
      </c>
      <c r="H189" s="26">
        <f t="shared" si="4"/>
        <v>0</v>
      </c>
      <c r="I189" s="4">
        <f t="shared" si="5"/>
        <v>0</v>
      </c>
      <c r="J189" s="27">
        <f>RDG!I70</f>
        <v>0</v>
      </c>
      <c r="K189" s="27">
        <f>RDG!J70</f>
        <v>0</v>
      </c>
    </row>
    <row r="190" spans="4:11" ht="12.75">
      <c r="D190" s="4" t="s">
        <v>794</v>
      </c>
      <c r="E190" s="4">
        <v>2</v>
      </c>
      <c r="F190" s="4">
        <f>RDG!G71</f>
        <v>189</v>
      </c>
      <c r="G190" s="4">
        <f>IF(RDG!H71=0,"",RDG!H71)</f>
      </c>
      <c r="H190" s="26">
        <f t="shared" si="4"/>
        <v>0</v>
      </c>
      <c r="I190" s="4">
        <f t="shared" si="5"/>
        <v>0</v>
      </c>
      <c r="J190" s="27">
        <f>RDG!I71</f>
        <v>0</v>
      </c>
      <c r="K190" s="27">
        <f>RDG!J71</f>
        <v>0</v>
      </c>
    </row>
    <row r="191" spans="4:11" ht="12.75">
      <c r="D191" s="4" t="s">
        <v>794</v>
      </c>
      <c r="E191" s="4">
        <v>2</v>
      </c>
      <c r="F191" s="4">
        <f>RDG!G72</f>
        <v>190</v>
      </c>
      <c r="G191" s="4">
        <f>IF(RDG!H72=0,"",RDG!H72)</f>
      </c>
      <c r="H191" s="26">
        <f t="shared" si="4"/>
        <v>0</v>
      </c>
      <c r="I191" s="4">
        <f t="shared" si="5"/>
        <v>0</v>
      </c>
      <c r="J191" s="27">
        <f>RDG!I72</f>
        <v>0</v>
      </c>
      <c r="K191" s="27">
        <f>RDG!J72</f>
        <v>0</v>
      </c>
    </row>
    <row r="192" spans="4:11" ht="12.75">
      <c r="D192" s="4" t="s">
        <v>794</v>
      </c>
      <c r="E192" s="4">
        <v>2</v>
      </c>
      <c r="F192" s="4">
        <f>RDG!G73</f>
        <v>191</v>
      </c>
      <c r="G192" s="4">
        <f>IF(RDG!H73=0,"",RDG!H73)</f>
      </c>
      <c r="H192" s="26">
        <f t="shared" si="4"/>
        <v>0</v>
      </c>
      <c r="I192" s="4">
        <f t="shared" si="5"/>
        <v>0</v>
      </c>
      <c r="J192" s="27">
        <f>RDG!I73</f>
        <v>0</v>
      </c>
      <c r="K192" s="27">
        <f>RDG!J73</f>
        <v>0</v>
      </c>
    </row>
    <row r="193" spans="4:11" ht="12.75">
      <c r="D193" s="4" t="s">
        <v>794</v>
      </c>
      <c r="E193" s="4">
        <v>2</v>
      </c>
      <c r="F193" s="4">
        <f>RDG!G74</f>
        <v>192</v>
      </c>
      <c r="G193" s="4">
        <f>IF(RDG!H74=0,"",RDG!H74)</f>
      </c>
      <c r="H193" s="26">
        <f t="shared" si="4"/>
        <v>0</v>
      </c>
      <c r="I193" s="4">
        <f t="shared" si="5"/>
        <v>0</v>
      </c>
      <c r="J193" s="27">
        <f>RDG!I74</f>
        <v>0</v>
      </c>
      <c r="K193" s="27">
        <f>RDG!J74</f>
        <v>0</v>
      </c>
    </row>
    <row r="194" spans="4:11" ht="12.75">
      <c r="D194" s="4" t="s">
        <v>794</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794</v>
      </c>
      <c r="E195" s="4">
        <v>2</v>
      </c>
      <c r="F195" s="4">
        <f>RDG!G77</f>
        <v>194</v>
      </c>
      <c r="G195" s="4">
        <f>IF(RDG!H77=0,"",RDG!H77)</f>
      </c>
      <c r="H195" s="26">
        <f t="shared" si="6"/>
        <v>0</v>
      </c>
      <c r="I195" s="4">
        <f t="shared" si="7"/>
        <v>0</v>
      </c>
      <c r="J195" s="27">
        <f>RDG!I77</f>
        <v>0</v>
      </c>
      <c r="K195" s="27">
        <f>RDG!J77</f>
        <v>0</v>
      </c>
    </row>
    <row r="196" spans="4:11" ht="12.75">
      <c r="D196" s="4" t="s">
        <v>794</v>
      </c>
      <c r="E196" s="4">
        <v>2</v>
      </c>
      <c r="F196" s="4">
        <f>RDG!G78</f>
        <v>195</v>
      </c>
      <c r="G196" s="4">
        <f>IF(RDG!H78=0,"",RDG!H78)</f>
      </c>
      <c r="H196" s="26">
        <f t="shared" si="6"/>
        <v>0</v>
      </c>
      <c r="I196" s="4">
        <f t="shared" si="7"/>
        <v>0</v>
      </c>
      <c r="J196" s="27">
        <f>RDG!I78</f>
        <v>0</v>
      </c>
      <c r="K196" s="27">
        <f>RDG!J78</f>
        <v>0</v>
      </c>
    </row>
    <row r="197" spans="4:11" ht="12.75">
      <c r="D197" s="4" t="s">
        <v>794</v>
      </c>
      <c r="E197" s="4">
        <v>2</v>
      </c>
      <c r="F197" s="4">
        <f>RDG!G79</f>
        <v>196</v>
      </c>
      <c r="G197" s="4">
        <f>IF(RDG!H79=0,"",RDG!H79)</f>
      </c>
      <c r="H197" s="26">
        <f t="shared" si="6"/>
        <v>0</v>
      </c>
      <c r="I197" s="4">
        <f t="shared" si="7"/>
        <v>0</v>
      </c>
      <c r="J197" s="27">
        <f>RDG!I79</f>
        <v>0</v>
      </c>
      <c r="K197" s="27">
        <f>RDG!J79</f>
        <v>0</v>
      </c>
    </row>
    <row r="198" spans="4:11" ht="12.75">
      <c r="D198" s="4" t="s">
        <v>794</v>
      </c>
      <c r="E198" s="4">
        <v>2</v>
      </c>
      <c r="F198" s="4">
        <f>RDG!G80</f>
        <v>197</v>
      </c>
      <c r="G198" s="4">
        <f>IF(RDG!H80=0,"",RDG!H80)</f>
      </c>
      <c r="H198" s="26">
        <f t="shared" si="6"/>
        <v>0</v>
      </c>
      <c r="I198" s="4">
        <f t="shared" si="7"/>
        <v>0</v>
      </c>
      <c r="J198" s="27">
        <f>RDG!I80</f>
        <v>0</v>
      </c>
      <c r="K198" s="27">
        <f>RDG!J80</f>
        <v>0</v>
      </c>
    </row>
    <row r="199" spans="4:11" ht="12.75">
      <c r="D199" s="4" t="s">
        <v>794</v>
      </c>
      <c r="E199" s="4">
        <v>2</v>
      </c>
      <c r="F199" s="4">
        <f>RDG!G81</f>
        <v>198</v>
      </c>
      <c r="G199" s="4">
        <f>IF(RDG!H81=0,"",RDG!H81)</f>
      </c>
      <c r="H199" s="26">
        <f t="shared" si="6"/>
        <v>0</v>
      </c>
      <c r="I199" s="4">
        <f t="shared" si="7"/>
        <v>0</v>
      </c>
      <c r="J199" s="27">
        <f>RDG!I81</f>
        <v>0</v>
      </c>
      <c r="K199" s="27">
        <f>RDG!J81</f>
        <v>0</v>
      </c>
    </row>
    <row r="200" spans="4:11" ht="12.75">
      <c r="D200" s="4" t="s">
        <v>794</v>
      </c>
      <c r="E200" s="4">
        <v>2</v>
      </c>
      <c r="F200" s="4">
        <f>RDG!G82</f>
        <v>199</v>
      </c>
      <c r="G200" s="4">
        <f>IF(RDG!H82=0,"",RDG!H82)</f>
      </c>
      <c r="H200" s="26">
        <f t="shared" si="6"/>
        <v>0</v>
      </c>
      <c r="I200" s="4">
        <f t="shared" si="7"/>
        <v>0</v>
      </c>
      <c r="J200" s="27">
        <f>RDG!I82</f>
        <v>0</v>
      </c>
      <c r="K200" s="27">
        <f>RDG!J82</f>
        <v>0</v>
      </c>
    </row>
    <row r="201" spans="4:11" ht="12.75">
      <c r="D201" s="4" t="s">
        <v>794</v>
      </c>
      <c r="E201" s="4">
        <v>2</v>
      </c>
      <c r="F201" s="4">
        <f>RDG!G83</f>
        <v>200</v>
      </c>
      <c r="G201" s="4">
        <f>IF(RDG!H83=0,"",RDG!H83)</f>
      </c>
      <c r="H201" s="26">
        <f t="shared" si="6"/>
        <v>0</v>
      </c>
      <c r="I201" s="4">
        <f t="shared" si="7"/>
        <v>0</v>
      </c>
      <c r="J201" s="27">
        <f>RDG!I83</f>
        <v>0</v>
      </c>
      <c r="K201" s="27">
        <f>RDG!J83</f>
        <v>0</v>
      </c>
    </row>
    <row r="202" spans="4:11" ht="12.75">
      <c r="D202" s="4" t="s">
        <v>794</v>
      </c>
      <c r="E202" s="4">
        <v>2</v>
      </c>
      <c r="F202" s="4">
        <f>RDG!G85</f>
        <v>201</v>
      </c>
      <c r="G202" s="4">
        <f>IF(RDG!H85=0,"",RDG!H85)</f>
      </c>
      <c r="H202" s="26">
        <f t="shared" si="6"/>
        <v>0</v>
      </c>
      <c r="I202" s="4">
        <f t="shared" si="7"/>
        <v>0</v>
      </c>
      <c r="J202" s="27">
        <f>RDG!I85</f>
        <v>0</v>
      </c>
      <c r="K202" s="27">
        <f>RDG!J85</f>
        <v>0</v>
      </c>
    </row>
    <row r="203" spans="4:11" ht="12.75">
      <c r="D203" s="4" t="s">
        <v>794</v>
      </c>
      <c r="E203" s="4">
        <v>2</v>
      </c>
      <c r="F203" s="4">
        <f>RDG!G86</f>
        <v>202</v>
      </c>
      <c r="G203" s="4">
        <f>IF(RDG!H86=0,"",RDG!H86)</f>
      </c>
      <c r="H203" s="26">
        <f t="shared" si="6"/>
        <v>0</v>
      </c>
      <c r="I203" s="4">
        <f t="shared" si="7"/>
        <v>0</v>
      </c>
      <c r="J203" s="27">
        <f>RDG!I86</f>
        <v>0</v>
      </c>
      <c r="K203" s="27">
        <f>RDG!J86</f>
        <v>0</v>
      </c>
    </row>
    <row r="204" spans="4:11" ht="12.75">
      <c r="D204" s="4" t="s">
        <v>794</v>
      </c>
      <c r="E204" s="4">
        <v>2</v>
      </c>
      <c r="F204" s="4">
        <f>RDG!G87</f>
        <v>203</v>
      </c>
      <c r="G204" s="4">
        <f>IF(RDG!H87=0,"",RDG!H87)</f>
      </c>
      <c r="H204" s="26">
        <f t="shared" si="6"/>
        <v>0</v>
      </c>
      <c r="I204" s="4">
        <f t="shared" si="7"/>
        <v>0</v>
      </c>
      <c r="J204" s="27">
        <f>RDG!I87</f>
        <v>0</v>
      </c>
      <c r="K204" s="27">
        <f>RDG!J87</f>
        <v>0</v>
      </c>
    </row>
    <row r="205" spans="4:11" ht="12.75">
      <c r="D205" s="4" t="s">
        <v>794</v>
      </c>
      <c r="E205" s="4">
        <v>2</v>
      </c>
      <c r="F205" s="4">
        <f>RDG!G89</f>
        <v>204</v>
      </c>
      <c r="G205" s="4">
        <f>IF(RDG!H89=0,"",RDG!H89)</f>
      </c>
      <c r="H205" s="26">
        <f t="shared" si="6"/>
        <v>0</v>
      </c>
      <c r="I205" s="4">
        <f t="shared" si="7"/>
        <v>0</v>
      </c>
      <c r="J205" s="27">
        <f>RDG!I89</f>
        <v>0</v>
      </c>
      <c r="K205" s="27">
        <f>RDG!J89</f>
        <v>0</v>
      </c>
    </row>
    <row r="206" spans="4:11" ht="12.75">
      <c r="D206" s="4" t="s">
        <v>794</v>
      </c>
      <c r="E206" s="4">
        <v>2</v>
      </c>
      <c r="F206" s="4">
        <f>RDG!G90</f>
        <v>205</v>
      </c>
      <c r="G206" s="4">
        <f>IF(RDG!H90=0,"",RDG!H90)</f>
      </c>
      <c r="H206" s="26">
        <f t="shared" si="6"/>
        <v>0</v>
      </c>
      <c r="I206" s="4">
        <f t="shared" si="7"/>
        <v>0</v>
      </c>
      <c r="J206" s="27">
        <f>RDG!I90</f>
        <v>0</v>
      </c>
      <c r="K206" s="27">
        <f>RDG!J90</f>
        <v>0</v>
      </c>
    </row>
    <row r="207" spans="4:11" ht="12.75">
      <c r="D207" s="4" t="s">
        <v>794</v>
      </c>
      <c r="E207" s="4">
        <v>2</v>
      </c>
      <c r="F207" s="4">
        <f>RDG!G91</f>
        <v>206</v>
      </c>
      <c r="G207" s="4">
        <f>IF(RDG!H91=0,"",RDG!H91)</f>
      </c>
      <c r="H207" s="26">
        <f t="shared" si="6"/>
        <v>0</v>
      </c>
      <c r="I207" s="4">
        <f t="shared" si="7"/>
        <v>0</v>
      </c>
      <c r="J207" s="27">
        <f>RDG!I91</f>
        <v>0</v>
      </c>
      <c r="K207" s="27">
        <f>RDG!J91</f>
        <v>0</v>
      </c>
    </row>
    <row r="208" spans="4:11" ht="12.75">
      <c r="D208" s="4" t="s">
        <v>794</v>
      </c>
      <c r="E208" s="4">
        <v>2</v>
      </c>
      <c r="F208" s="4">
        <f>RDG!G92</f>
        <v>207</v>
      </c>
      <c r="G208" s="4">
        <f>IF(RDG!H92=0,"",RDG!H92)</f>
      </c>
      <c r="H208" s="26">
        <f t="shared" si="6"/>
        <v>0</v>
      </c>
      <c r="I208" s="4">
        <f t="shared" si="7"/>
        <v>0</v>
      </c>
      <c r="J208" s="27">
        <f>RDG!I92</f>
        <v>0</v>
      </c>
      <c r="K208" s="27">
        <f>RDG!J92</f>
        <v>0</v>
      </c>
    </row>
    <row r="209" spans="4:11" ht="12.75">
      <c r="D209" s="4" t="s">
        <v>794</v>
      </c>
      <c r="E209" s="4">
        <v>2</v>
      </c>
      <c r="F209" s="4">
        <f>RDG!G93</f>
        <v>208</v>
      </c>
      <c r="G209" s="4">
        <f>IF(RDG!H93=0,"",RDG!H93)</f>
      </c>
      <c r="H209" s="26">
        <f t="shared" si="6"/>
        <v>0</v>
      </c>
      <c r="I209" s="4">
        <f t="shared" si="7"/>
        <v>0</v>
      </c>
      <c r="J209" s="27">
        <f>RDG!I93</f>
        <v>0</v>
      </c>
      <c r="K209" s="27">
        <f>RDG!J93</f>
        <v>0</v>
      </c>
    </row>
    <row r="210" spans="4:11" ht="12.75">
      <c r="D210" s="4" t="s">
        <v>794</v>
      </c>
      <c r="E210" s="4">
        <v>2</v>
      </c>
      <c r="F210" s="4">
        <f>RDG!G94</f>
        <v>209</v>
      </c>
      <c r="G210" s="4">
        <f>IF(RDG!H94=0,"",RDG!H94)</f>
      </c>
      <c r="H210" s="26">
        <f t="shared" si="6"/>
        <v>0</v>
      </c>
      <c r="I210" s="4">
        <f t="shared" si="7"/>
        <v>0</v>
      </c>
      <c r="J210" s="27">
        <f>RDG!I94</f>
        <v>0</v>
      </c>
      <c r="K210" s="27">
        <f>RDG!J94</f>
        <v>0</v>
      </c>
    </row>
    <row r="211" spans="4:11" ht="12.75">
      <c r="D211" s="4" t="s">
        <v>794</v>
      </c>
      <c r="E211" s="4">
        <v>2</v>
      </c>
      <c r="F211" s="4">
        <f>RDG!G95</f>
        <v>210</v>
      </c>
      <c r="G211" s="4">
        <f>IF(RDG!H95=0,"",RDG!H95)</f>
      </c>
      <c r="H211" s="26">
        <f t="shared" si="6"/>
        <v>0</v>
      </c>
      <c r="I211" s="4">
        <f t="shared" si="7"/>
        <v>0</v>
      </c>
      <c r="J211" s="27">
        <f>RDG!I95</f>
        <v>0</v>
      </c>
      <c r="K211" s="27">
        <f>RDG!J95</f>
        <v>0</v>
      </c>
    </row>
    <row r="212" spans="4:11" ht="12.75">
      <c r="D212" s="4" t="s">
        <v>794</v>
      </c>
      <c r="E212" s="4">
        <v>2</v>
      </c>
      <c r="F212" s="4">
        <f>RDG!G96</f>
        <v>211</v>
      </c>
      <c r="G212" s="4">
        <f>IF(RDG!H96=0,"",RDG!H96)</f>
      </c>
      <c r="H212" s="26">
        <f t="shared" si="6"/>
        <v>0</v>
      </c>
      <c r="I212" s="4">
        <f t="shared" si="7"/>
        <v>0</v>
      </c>
      <c r="J212" s="27">
        <f>RDG!I96</f>
        <v>0</v>
      </c>
      <c r="K212" s="27">
        <f>RDG!J96</f>
        <v>0</v>
      </c>
    </row>
    <row r="213" spans="4:11" ht="12.75">
      <c r="D213" s="4" t="s">
        <v>794</v>
      </c>
      <c r="E213" s="4">
        <v>2</v>
      </c>
      <c r="F213" s="4">
        <f>RDG!G97</f>
        <v>212</v>
      </c>
      <c r="G213" s="4">
        <f>IF(RDG!H97=0,"",RDG!H97)</f>
      </c>
      <c r="H213" s="26">
        <f t="shared" si="6"/>
        <v>0</v>
      </c>
      <c r="I213" s="4">
        <f t="shared" si="7"/>
        <v>0</v>
      </c>
      <c r="J213" s="27">
        <f>RDG!I97</f>
        <v>0</v>
      </c>
      <c r="K213" s="27">
        <f>RDG!J97</f>
        <v>0</v>
      </c>
    </row>
    <row r="214" spans="4:11" ht="12.75">
      <c r="D214" s="4" t="s">
        <v>794</v>
      </c>
      <c r="E214" s="4">
        <v>2</v>
      </c>
      <c r="F214" s="4">
        <f>RDG!G98</f>
        <v>213</v>
      </c>
      <c r="G214" s="4">
        <f>IF(RDG!H98=0,"",RDG!H98)</f>
      </c>
      <c r="H214" s="26">
        <f t="shared" si="6"/>
        <v>0</v>
      </c>
      <c r="I214" s="4">
        <f t="shared" si="7"/>
        <v>0</v>
      </c>
      <c r="J214" s="27">
        <f>RDG!I98</f>
        <v>0</v>
      </c>
      <c r="K214" s="27">
        <f>RDG!J98</f>
        <v>0</v>
      </c>
    </row>
    <row r="215" spans="4:11" ht="12.75">
      <c r="D215" s="4" t="s">
        <v>794</v>
      </c>
      <c r="E215" s="4">
        <v>2</v>
      </c>
      <c r="F215" s="4">
        <f>RDG!G99</f>
        <v>214</v>
      </c>
      <c r="G215" s="4">
        <f>IF(RDG!H99=0,"",RDG!H99)</f>
      </c>
      <c r="H215" s="26">
        <f t="shared" si="6"/>
        <v>0</v>
      </c>
      <c r="I215" s="4">
        <f t="shared" si="7"/>
        <v>0</v>
      </c>
      <c r="J215" s="27">
        <f>RDG!I99</f>
        <v>0</v>
      </c>
      <c r="K215" s="27">
        <f>RDG!J99</f>
        <v>0</v>
      </c>
    </row>
    <row r="216" spans="4:11" ht="12.75">
      <c r="D216" s="4" t="s">
        <v>794</v>
      </c>
      <c r="E216" s="4">
        <v>2</v>
      </c>
      <c r="F216" s="4">
        <f>RDG!G100</f>
        <v>215</v>
      </c>
      <c r="G216" s="4">
        <f>IF(RDG!H100=0,"",RDG!H100)</f>
      </c>
      <c r="H216" s="26">
        <f t="shared" si="6"/>
        <v>0</v>
      </c>
      <c r="I216" s="4">
        <f t="shared" si="7"/>
        <v>0</v>
      </c>
      <c r="J216" s="27">
        <f>RDG!I100</f>
        <v>0</v>
      </c>
      <c r="K216" s="27">
        <f>RDG!J100</f>
        <v>0</v>
      </c>
    </row>
    <row r="217" spans="4:11" ht="12.75">
      <c r="D217" s="4" t="s">
        <v>794</v>
      </c>
      <c r="E217" s="4">
        <v>2</v>
      </c>
      <c r="F217" s="4">
        <f>RDG!G101</f>
        <v>216</v>
      </c>
      <c r="G217" s="4">
        <f>IF(RDG!H101=0,"",RDG!H101)</f>
      </c>
      <c r="H217" s="26">
        <f t="shared" si="6"/>
        <v>0</v>
      </c>
      <c r="I217" s="4">
        <f t="shared" si="7"/>
        <v>0</v>
      </c>
      <c r="J217" s="27">
        <f>RDG!I101</f>
        <v>0</v>
      </c>
      <c r="K217" s="27">
        <f>RDG!J101</f>
        <v>0</v>
      </c>
    </row>
    <row r="218" spans="4:11" ht="12.75">
      <c r="D218" s="4" t="s">
        <v>794</v>
      </c>
      <c r="E218" s="4">
        <v>2</v>
      </c>
      <c r="F218" s="4">
        <f>RDG!G102</f>
        <v>217</v>
      </c>
      <c r="G218" s="4">
        <f>IF(RDG!H102=0,"",RDG!H102)</f>
      </c>
      <c r="H218" s="26">
        <f t="shared" si="6"/>
        <v>0</v>
      </c>
      <c r="I218" s="4">
        <f t="shared" si="7"/>
        <v>0</v>
      </c>
      <c r="J218" s="27">
        <f>RDG!I102</f>
        <v>0</v>
      </c>
      <c r="K218" s="27">
        <f>RDG!J102</f>
        <v>0</v>
      </c>
    </row>
    <row r="219" spans="4:11" ht="12.75">
      <c r="D219" s="4" t="s">
        <v>794</v>
      </c>
      <c r="E219" s="4">
        <v>2</v>
      </c>
      <c r="F219" s="4">
        <f>RDG!G103</f>
        <v>218</v>
      </c>
      <c r="G219" s="4">
        <f>IF(RDG!H103=0,"",RDG!H103)</f>
      </c>
      <c r="H219" s="26">
        <f t="shared" si="6"/>
        <v>0</v>
      </c>
      <c r="I219" s="4">
        <f t="shared" si="7"/>
        <v>0</v>
      </c>
      <c r="J219" s="27">
        <f>RDG!I103</f>
        <v>0</v>
      </c>
      <c r="K219" s="27">
        <f>RDG!J103</f>
        <v>0</v>
      </c>
    </row>
    <row r="220" spans="4:11" ht="12.75">
      <c r="D220" s="4" t="s">
        <v>794</v>
      </c>
      <c r="E220" s="4">
        <v>2</v>
      </c>
      <c r="F220" s="4">
        <f>RDG!G104</f>
        <v>219</v>
      </c>
      <c r="G220" s="4">
        <f>IF(RDG!H104=0,"",RDG!H104)</f>
      </c>
      <c r="H220" s="26">
        <f t="shared" si="6"/>
        <v>0</v>
      </c>
      <c r="I220" s="4">
        <f t="shared" si="7"/>
        <v>0</v>
      </c>
      <c r="J220" s="27">
        <f>RDG!I104</f>
        <v>0</v>
      </c>
      <c r="K220" s="27">
        <f>RDG!J104</f>
        <v>0</v>
      </c>
    </row>
    <row r="221" spans="4:11" ht="12.75">
      <c r="D221" s="4" t="s">
        <v>794</v>
      </c>
      <c r="E221" s="4">
        <v>2</v>
      </c>
      <c r="F221" s="4">
        <f>RDG!G105</f>
        <v>220</v>
      </c>
      <c r="G221" s="4">
        <f>IF(RDG!H105=0,"",RDG!H105)</f>
      </c>
      <c r="H221" s="26">
        <f t="shared" si="6"/>
        <v>0</v>
      </c>
      <c r="I221" s="4">
        <f t="shared" si="7"/>
        <v>0</v>
      </c>
      <c r="J221" s="27">
        <f>RDG!I105</f>
        <v>0</v>
      </c>
      <c r="K221" s="27">
        <f>RDG!J105</f>
        <v>0</v>
      </c>
    </row>
    <row r="222" spans="4:11" ht="12.75">
      <c r="D222" s="4" t="s">
        <v>794</v>
      </c>
      <c r="E222" s="4">
        <v>2</v>
      </c>
      <c r="F222" s="4">
        <f>RDG!G106</f>
        <v>221</v>
      </c>
      <c r="G222" s="4">
        <f>IF(RDG!H106=0,"",RDG!H106)</f>
      </c>
      <c r="H222" s="26">
        <f t="shared" si="6"/>
        <v>0</v>
      </c>
      <c r="I222" s="4">
        <f t="shared" si="7"/>
        <v>0</v>
      </c>
      <c r="J222" s="27">
        <f>RDG!I106</f>
        <v>0</v>
      </c>
      <c r="K222" s="27">
        <f>RDG!J106</f>
        <v>0</v>
      </c>
    </row>
    <row r="223" spans="4:11" ht="12.75">
      <c r="D223" s="4" t="s">
        <v>794</v>
      </c>
      <c r="E223" s="4">
        <v>2</v>
      </c>
      <c r="F223" s="4">
        <f>RDG!G107</f>
        <v>222</v>
      </c>
      <c r="G223" s="4">
        <f>IF(RDG!H107=0,"",RDG!H107)</f>
      </c>
      <c r="H223" s="26">
        <f t="shared" si="6"/>
        <v>0</v>
      </c>
      <c r="I223" s="4">
        <f t="shared" si="7"/>
        <v>0</v>
      </c>
      <c r="J223" s="27">
        <f>RDG!I107</f>
        <v>0</v>
      </c>
      <c r="K223" s="27">
        <f>RDG!J107</f>
        <v>0</v>
      </c>
    </row>
    <row r="224" spans="4:11" ht="12.75">
      <c r="D224" s="4" t="s">
        <v>794</v>
      </c>
      <c r="E224" s="4">
        <v>2</v>
      </c>
      <c r="F224" s="4">
        <f>RDG!G108</f>
        <v>223</v>
      </c>
      <c r="G224" s="4">
        <f>IF(RDG!H108=0,"",RDG!H108)</f>
      </c>
      <c r="H224" s="26">
        <f t="shared" si="6"/>
        <v>0</v>
      </c>
      <c r="I224" s="4">
        <f t="shared" si="7"/>
        <v>0</v>
      </c>
      <c r="J224" s="27">
        <f>RDG!I108</f>
        <v>0</v>
      </c>
      <c r="K224" s="27">
        <f>RDG!J108</f>
        <v>0</v>
      </c>
    </row>
    <row r="225" spans="4:11" ht="12.75">
      <c r="D225" s="4" t="s">
        <v>794</v>
      </c>
      <c r="E225" s="4">
        <v>2</v>
      </c>
      <c r="F225" s="4">
        <f>RDG!G109</f>
        <v>224</v>
      </c>
      <c r="G225" s="4">
        <f>IF(RDG!H109=0,"",RDG!H109)</f>
      </c>
      <c r="H225" s="26">
        <f t="shared" si="6"/>
        <v>0</v>
      </c>
      <c r="I225" s="4">
        <f t="shared" si="7"/>
        <v>0</v>
      </c>
      <c r="J225" s="27">
        <f>RDG!I109</f>
        <v>0</v>
      </c>
      <c r="K225" s="27">
        <f>RDG!J109</f>
        <v>0</v>
      </c>
    </row>
    <row r="226" spans="4:11" ht="12.75">
      <c r="D226" s="4" t="s">
        <v>794</v>
      </c>
      <c r="E226" s="4">
        <v>2</v>
      </c>
      <c r="F226" s="4">
        <f>RDG!G111</f>
        <v>225</v>
      </c>
      <c r="G226" s="4">
        <f>IF(RDG!H111=0,"",RDG!H111)</f>
      </c>
      <c r="H226" s="26">
        <f t="shared" si="6"/>
        <v>0</v>
      </c>
      <c r="I226" s="4">
        <f t="shared" si="7"/>
        <v>0</v>
      </c>
      <c r="J226" s="27">
        <f>RDG!I111</f>
        <v>0</v>
      </c>
      <c r="K226" s="27">
        <f>RDG!J111</f>
        <v>0</v>
      </c>
    </row>
    <row r="227" spans="4:11" ht="12.75">
      <c r="D227" s="4" t="s">
        <v>794</v>
      </c>
      <c r="E227" s="4">
        <v>2</v>
      </c>
      <c r="F227" s="4">
        <f>RDG!G112</f>
        <v>226</v>
      </c>
      <c r="G227" s="4">
        <f>IF(RDG!H112=0,"",RDG!H112)</f>
      </c>
      <c r="H227" s="26">
        <f t="shared" si="6"/>
        <v>0</v>
      </c>
      <c r="I227" s="4">
        <f t="shared" si="7"/>
        <v>0</v>
      </c>
      <c r="J227" s="27">
        <f>RDG!I112</f>
        <v>0</v>
      </c>
      <c r="K227" s="27">
        <f>RDG!J112</f>
        <v>0</v>
      </c>
    </row>
    <row r="228" spans="4:11" ht="12.75">
      <c r="D228" s="4" t="s">
        <v>794</v>
      </c>
      <c r="E228" s="4">
        <v>2</v>
      </c>
      <c r="F228" s="4">
        <f>RDG!G113</f>
        <v>227</v>
      </c>
      <c r="G228" s="4">
        <f>IF(RDG!H113=0,"",RDG!H113)</f>
      </c>
      <c r="H228" s="26">
        <f t="shared" si="6"/>
        <v>0</v>
      </c>
      <c r="I228" s="4">
        <f t="shared" si="7"/>
        <v>0</v>
      </c>
      <c r="J228" s="27">
        <f>RDG!I113</f>
        <v>0</v>
      </c>
      <c r="K228" s="27">
        <f>RDG!J113</f>
        <v>0</v>
      </c>
    </row>
    <row r="229" spans="4:11" ht="12.75">
      <c r="D229" s="4" t="s">
        <v>555</v>
      </c>
      <c r="E229" s="4">
        <v>3</v>
      </c>
      <c r="F229" s="4">
        <f>Dodatni!H9</f>
        <v>228</v>
      </c>
      <c r="H229" s="26">
        <f t="shared" si="6"/>
        <v>0</v>
      </c>
      <c r="I229" s="4">
        <f t="shared" si="7"/>
        <v>0</v>
      </c>
      <c r="J229" s="27">
        <f>Dodatni!I9</f>
        <v>0</v>
      </c>
      <c r="K229" s="27">
        <f>Dodatni!J9</f>
        <v>0</v>
      </c>
    </row>
    <row r="230" spans="4:11" ht="12.75">
      <c r="D230" s="4" t="s">
        <v>555</v>
      </c>
      <c r="E230" s="4">
        <v>3</v>
      </c>
      <c r="F230" s="4">
        <f>Dodatni!H10</f>
        <v>229</v>
      </c>
      <c r="H230" s="26">
        <f t="shared" si="6"/>
        <v>0</v>
      </c>
      <c r="I230" s="4">
        <f t="shared" si="7"/>
        <v>0</v>
      </c>
      <c r="J230" s="27">
        <f>Dodatni!I10</f>
        <v>0</v>
      </c>
      <c r="K230" s="27">
        <f>Dodatni!J10</f>
        <v>0</v>
      </c>
    </row>
    <row r="231" spans="4:11" ht="12.75">
      <c r="D231" s="4" t="s">
        <v>555</v>
      </c>
      <c r="E231" s="4">
        <v>3</v>
      </c>
      <c r="F231" s="4">
        <f>Dodatni!H11</f>
        <v>230</v>
      </c>
      <c r="H231" s="26">
        <f t="shared" si="6"/>
        <v>0</v>
      </c>
      <c r="I231" s="4">
        <f t="shared" si="7"/>
        <v>0</v>
      </c>
      <c r="J231" s="27">
        <f>Dodatni!I11</f>
        <v>0</v>
      </c>
      <c r="K231" s="27">
        <f>Dodatni!J11</f>
        <v>0</v>
      </c>
    </row>
    <row r="232" spans="4:11" ht="12.75">
      <c r="D232" s="4" t="s">
        <v>555</v>
      </c>
      <c r="E232" s="4">
        <v>3</v>
      </c>
      <c r="F232" s="4">
        <f>Dodatni!H12</f>
        <v>231</v>
      </c>
      <c r="H232" s="26">
        <f t="shared" si="6"/>
        <v>0</v>
      </c>
      <c r="I232" s="4">
        <f t="shared" si="7"/>
        <v>0</v>
      </c>
      <c r="J232" s="27">
        <f>Dodatni!I12</f>
        <v>0</v>
      </c>
      <c r="K232" s="27">
        <f>Dodatni!J12</f>
        <v>0</v>
      </c>
    </row>
    <row r="233" spans="4:11" ht="12.75">
      <c r="D233" s="4" t="s">
        <v>555</v>
      </c>
      <c r="E233" s="4">
        <v>3</v>
      </c>
      <c r="F233" s="4">
        <f>Dodatni!H13</f>
        <v>232</v>
      </c>
      <c r="H233" s="26">
        <f t="shared" si="6"/>
        <v>0</v>
      </c>
      <c r="I233" s="4">
        <f t="shared" si="7"/>
        <v>0</v>
      </c>
      <c r="J233" s="27">
        <f>Dodatni!I13</f>
        <v>0</v>
      </c>
      <c r="K233" s="27">
        <f>Dodatni!J13</f>
        <v>0</v>
      </c>
    </row>
    <row r="234" spans="4:11" ht="12.75">
      <c r="D234" s="4" t="s">
        <v>555</v>
      </c>
      <c r="E234" s="4">
        <v>3</v>
      </c>
      <c r="F234" s="4">
        <f>Dodatni!H14</f>
        <v>233</v>
      </c>
      <c r="H234" s="26">
        <f t="shared" si="6"/>
        <v>0</v>
      </c>
      <c r="I234" s="4">
        <f t="shared" si="7"/>
        <v>0</v>
      </c>
      <c r="J234" s="27">
        <f>Dodatni!I14</f>
        <v>0</v>
      </c>
      <c r="K234" s="27">
        <f>Dodatni!J14</f>
        <v>0</v>
      </c>
    </row>
    <row r="235" spans="4:11" ht="12.75">
      <c r="D235" s="4" t="s">
        <v>555</v>
      </c>
      <c r="E235" s="4">
        <v>3</v>
      </c>
      <c r="F235" s="4">
        <f>Dodatni!H15</f>
        <v>234</v>
      </c>
      <c r="H235" s="26">
        <f t="shared" si="6"/>
        <v>0</v>
      </c>
      <c r="I235" s="4">
        <f t="shared" si="7"/>
        <v>0</v>
      </c>
      <c r="J235" s="27">
        <f>Dodatni!I15</f>
        <v>0</v>
      </c>
      <c r="K235" s="27">
        <f>Dodatni!J15</f>
        <v>0</v>
      </c>
    </row>
    <row r="236" spans="4:11" ht="12.75">
      <c r="D236" s="4" t="s">
        <v>555</v>
      </c>
      <c r="E236" s="4">
        <v>3</v>
      </c>
      <c r="F236" s="4">
        <f>Dodatni!H17</f>
        <v>235</v>
      </c>
      <c r="H236" s="26">
        <f t="shared" si="6"/>
        <v>0</v>
      </c>
      <c r="I236" s="4">
        <f t="shared" si="7"/>
        <v>0</v>
      </c>
      <c r="J236" s="27">
        <f>Dodatni!I17</f>
        <v>0</v>
      </c>
      <c r="K236" s="27">
        <f>Dodatni!J17</f>
        <v>0</v>
      </c>
    </row>
    <row r="237" spans="4:11" ht="12.75">
      <c r="D237" s="4" t="s">
        <v>555</v>
      </c>
      <c r="E237" s="4">
        <v>3</v>
      </c>
      <c r="F237" s="4">
        <f>Dodatni!H18</f>
        <v>236</v>
      </c>
      <c r="H237" s="26">
        <f t="shared" si="6"/>
        <v>0</v>
      </c>
      <c r="I237" s="4">
        <f t="shared" si="7"/>
        <v>0</v>
      </c>
      <c r="J237" s="27">
        <f>Dodatni!I18</f>
        <v>0</v>
      </c>
      <c r="K237" s="27">
        <f>Dodatni!J18</f>
        <v>0</v>
      </c>
    </row>
    <row r="238" spans="4:11" ht="12.75">
      <c r="D238" s="4" t="s">
        <v>555</v>
      </c>
      <c r="E238" s="4">
        <v>3</v>
      </c>
      <c r="F238" s="4">
        <f>Dodatni!H19</f>
        <v>237</v>
      </c>
      <c r="H238" s="26">
        <f t="shared" si="6"/>
        <v>0</v>
      </c>
      <c r="I238" s="4">
        <f t="shared" si="7"/>
        <v>0</v>
      </c>
      <c r="J238" s="27">
        <f>Dodatni!I19</f>
        <v>0</v>
      </c>
      <c r="K238" s="27">
        <f>Dodatni!J19</f>
        <v>0</v>
      </c>
    </row>
    <row r="239" spans="4:11" ht="12.75">
      <c r="D239" s="4" t="s">
        <v>555</v>
      </c>
      <c r="E239" s="4">
        <v>3</v>
      </c>
      <c r="F239" s="4">
        <f>Dodatni!H20</f>
        <v>238</v>
      </c>
      <c r="H239" s="26">
        <f t="shared" si="6"/>
        <v>0</v>
      </c>
      <c r="I239" s="4">
        <f t="shared" si="7"/>
        <v>0</v>
      </c>
      <c r="J239" s="27">
        <f>Dodatni!I20</f>
        <v>0</v>
      </c>
      <c r="K239" s="27">
        <f>Dodatni!J20</f>
        <v>0</v>
      </c>
    </row>
    <row r="240" spans="4:11" ht="12.75">
      <c r="D240" s="4" t="s">
        <v>555</v>
      </c>
      <c r="E240" s="4">
        <v>3</v>
      </c>
      <c r="F240" s="4">
        <f>Dodatni!H21</f>
        <v>239</v>
      </c>
      <c r="H240" s="26">
        <f t="shared" si="6"/>
        <v>0</v>
      </c>
      <c r="I240" s="4">
        <f t="shared" si="7"/>
        <v>0</v>
      </c>
      <c r="J240" s="27">
        <f>Dodatni!I21</f>
        <v>0</v>
      </c>
      <c r="K240" s="27">
        <f>Dodatni!J21</f>
        <v>0</v>
      </c>
    </row>
    <row r="241" spans="4:11" ht="12.75">
      <c r="D241" s="4" t="s">
        <v>555</v>
      </c>
      <c r="E241" s="4">
        <v>3</v>
      </c>
      <c r="F241" s="4">
        <f>Dodatni!H23</f>
        <v>240</v>
      </c>
      <c r="H241" s="26">
        <f t="shared" si="6"/>
        <v>0</v>
      </c>
      <c r="I241" s="4">
        <f t="shared" si="7"/>
        <v>0</v>
      </c>
      <c r="J241" s="27">
        <f>Dodatni!I23</f>
        <v>0</v>
      </c>
      <c r="K241" s="27">
        <f>Dodatni!J23</f>
        <v>0</v>
      </c>
    </row>
    <row r="242" spans="4:11" ht="12.75">
      <c r="D242" s="4" t="s">
        <v>555</v>
      </c>
      <c r="E242" s="4">
        <v>3</v>
      </c>
      <c r="F242" s="4">
        <f>Dodatni!H25</f>
        <v>241</v>
      </c>
      <c r="H242" s="26">
        <f t="shared" si="6"/>
        <v>0</v>
      </c>
      <c r="I242" s="4">
        <f t="shared" si="7"/>
        <v>0</v>
      </c>
      <c r="J242" s="27">
        <f>Dodatni!I25</f>
        <v>0</v>
      </c>
      <c r="K242" s="27">
        <f>Dodatni!J25</f>
        <v>0</v>
      </c>
    </row>
    <row r="243" spans="4:11" ht="12.75">
      <c r="D243" s="4" t="s">
        <v>555</v>
      </c>
      <c r="E243" s="4">
        <v>3</v>
      </c>
      <c r="F243" s="4">
        <f>Dodatni!H26</f>
        <v>242</v>
      </c>
      <c r="H243" s="26">
        <f t="shared" si="6"/>
        <v>0</v>
      </c>
      <c r="I243" s="4">
        <f t="shared" si="7"/>
        <v>0</v>
      </c>
      <c r="J243" s="27">
        <f>Dodatni!I26</f>
        <v>0</v>
      </c>
      <c r="K243" s="27">
        <f>Dodatni!J26</f>
        <v>0</v>
      </c>
    </row>
    <row r="244" spans="4:11" ht="12.75">
      <c r="D244" s="4" t="s">
        <v>555</v>
      </c>
      <c r="E244" s="4">
        <v>3</v>
      </c>
      <c r="F244" s="4">
        <f>Dodatni!H27</f>
        <v>243</v>
      </c>
      <c r="H244" s="26">
        <f t="shared" si="6"/>
        <v>0</v>
      </c>
      <c r="I244" s="4">
        <f t="shared" si="7"/>
        <v>0</v>
      </c>
      <c r="J244" s="27">
        <f>Dodatni!I27</f>
        <v>0</v>
      </c>
      <c r="K244" s="27">
        <f>Dodatni!J27</f>
        <v>0</v>
      </c>
    </row>
    <row r="245" spans="4:11" ht="12.75">
      <c r="D245" s="4" t="s">
        <v>555</v>
      </c>
      <c r="E245" s="4">
        <v>3</v>
      </c>
      <c r="F245" s="4">
        <f>Dodatni!H28</f>
        <v>244</v>
      </c>
      <c r="H245" s="26">
        <f t="shared" si="6"/>
        <v>0</v>
      </c>
      <c r="I245" s="4">
        <f t="shared" si="7"/>
        <v>0</v>
      </c>
      <c r="J245" s="27">
        <f>Dodatni!I28</f>
        <v>0</v>
      </c>
      <c r="K245" s="27">
        <f>Dodatni!J28</f>
        <v>0</v>
      </c>
    </row>
    <row r="246" spans="4:11" ht="12.75">
      <c r="D246" s="4" t="s">
        <v>555</v>
      </c>
      <c r="E246" s="4">
        <v>3</v>
      </c>
      <c r="F246" s="4">
        <f>Dodatni!H29</f>
        <v>245</v>
      </c>
      <c r="H246" s="26">
        <f t="shared" si="6"/>
        <v>0</v>
      </c>
      <c r="I246" s="4">
        <f t="shared" si="7"/>
        <v>0</v>
      </c>
      <c r="J246" s="27">
        <f>Dodatni!I29</f>
        <v>0</v>
      </c>
      <c r="K246" s="27">
        <f>Dodatni!J29</f>
        <v>0</v>
      </c>
    </row>
    <row r="247" spans="4:11" ht="12.75">
      <c r="D247" s="4" t="s">
        <v>555</v>
      </c>
      <c r="E247" s="4">
        <v>3</v>
      </c>
      <c r="F247" s="4">
        <f>Dodatni!H30</f>
        <v>246</v>
      </c>
      <c r="H247" s="26">
        <f t="shared" si="6"/>
        <v>0</v>
      </c>
      <c r="I247" s="4">
        <f t="shared" si="7"/>
        <v>0</v>
      </c>
      <c r="J247" s="27">
        <f>Dodatni!I30</f>
        <v>0</v>
      </c>
      <c r="K247" s="27">
        <f>Dodatni!J30</f>
        <v>0</v>
      </c>
    </row>
    <row r="248" spans="4:11" ht="12.75">
      <c r="D248" s="4" t="s">
        <v>555</v>
      </c>
      <c r="E248" s="4">
        <v>3</v>
      </c>
      <c r="F248" s="4">
        <f>Dodatni!H31</f>
        <v>247</v>
      </c>
      <c r="H248" s="26">
        <f t="shared" si="6"/>
        <v>0</v>
      </c>
      <c r="I248" s="4">
        <f t="shared" si="7"/>
        <v>0</v>
      </c>
      <c r="J248" s="27">
        <f>Dodatni!I31</f>
        <v>0</v>
      </c>
      <c r="K248" s="27">
        <f>Dodatni!J31</f>
        <v>0</v>
      </c>
    </row>
    <row r="249" spans="4:11" ht="12.75">
      <c r="D249" s="4" t="s">
        <v>555</v>
      </c>
      <c r="E249" s="4">
        <v>3</v>
      </c>
      <c r="F249" s="4">
        <f>Dodatni!H32</f>
        <v>248</v>
      </c>
      <c r="H249" s="26">
        <f t="shared" si="6"/>
        <v>0</v>
      </c>
      <c r="I249" s="4">
        <f t="shared" si="7"/>
        <v>0</v>
      </c>
      <c r="J249" s="27">
        <f>Dodatni!I32</f>
        <v>0</v>
      </c>
      <c r="K249" s="27">
        <f>Dodatni!J32</f>
        <v>0</v>
      </c>
    </row>
    <row r="250" spans="4:11" ht="12.75">
      <c r="D250" s="4" t="s">
        <v>555</v>
      </c>
      <c r="E250" s="4">
        <v>3</v>
      </c>
      <c r="F250" s="4">
        <f>Dodatni!H33</f>
        <v>249</v>
      </c>
      <c r="H250" s="26">
        <f t="shared" si="6"/>
        <v>0</v>
      </c>
      <c r="I250" s="4">
        <f t="shared" si="7"/>
        <v>0</v>
      </c>
      <c r="J250" s="27">
        <f>Dodatni!I33</f>
        <v>0</v>
      </c>
      <c r="K250" s="27">
        <f>Dodatni!J33</f>
        <v>0</v>
      </c>
    </row>
    <row r="251" spans="4:11" ht="12.75">
      <c r="D251" s="4" t="s">
        <v>555</v>
      </c>
      <c r="E251" s="4">
        <v>3</v>
      </c>
      <c r="F251" s="4">
        <f>Dodatni!H34</f>
        <v>250</v>
      </c>
      <c r="H251" s="26">
        <f t="shared" si="6"/>
        <v>0</v>
      </c>
      <c r="I251" s="4">
        <f t="shared" si="7"/>
        <v>0</v>
      </c>
      <c r="J251" s="27">
        <f>Dodatni!I34</f>
        <v>0</v>
      </c>
      <c r="K251" s="27">
        <f>Dodatni!J34</f>
        <v>0</v>
      </c>
    </row>
    <row r="252" spans="4:11" ht="12.75">
      <c r="D252" s="4" t="s">
        <v>555</v>
      </c>
      <c r="E252" s="4">
        <v>3</v>
      </c>
      <c r="F252" s="4">
        <f>Dodatni!H35</f>
        <v>251</v>
      </c>
      <c r="H252" s="26">
        <f t="shared" si="6"/>
        <v>0</v>
      </c>
      <c r="I252" s="4">
        <f t="shared" si="7"/>
        <v>0</v>
      </c>
      <c r="J252" s="27">
        <f>Dodatni!I35</f>
        <v>0</v>
      </c>
      <c r="K252" s="27">
        <f>Dodatni!J35</f>
        <v>0</v>
      </c>
    </row>
    <row r="253" spans="4:11" ht="12.75">
      <c r="D253" s="4" t="s">
        <v>555</v>
      </c>
      <c r="E253" s="4">
        <v>3</v>
      </c>
      <c r="F253" s="4">
        <f>Dodatni!H37</f>
        <v>252</v>
      </c>
      <c r="H253" s="26">
        <f t="shared" si="6"/>
        <v>0</v>
      </c>
      <c r="I253" s="4">
        <f t="shared" si="7"/>
        <v>0</v>
      </c>
      <c r="J253" s="27">
        <f>Dodatni!I37</f>
        <v>0</v>
      </c>
      <c r="K253" s="27">
        <f>Dodatni!J37</f>
        <v>0</v>
      </c>
    </row>
    <row r="254" spans="4:11" ht="12.75">
      <c r="D254" s="4" t="s">
        <v>555</v>
      </c>
      <c r="E254" s="4">
        <v>3</v>
      </c>
      <c r="F254" s="4">
        <f>Dodatni!H38</f>
        <v>253</v>
      </c>
      <c r="H254" s="26">
        <f t="shared" si="6"/>
        <v>0</v>
      </c>
      <c r="I254" s="4">
        <f t="shared" si="7"/>
        <v>0</v>
      </c>
      <c r="J254" s="27">
        <f>Dodatni!I38</f>
        <v>0</v>
      </c>
      <c r="K254" s="27">
        <f>Dodatni!J38</f>
        <v>0</v>
      </c>
    </row>
    <row r="255" spans="4:11" ht="12.75">
      <c r="D255" s="4" t="s">
        <v>555</v>
      </c>
      <c r="E255" s="4">
        <v>3</v>
      </c>
      <c r="F255" s="4">
        <f>Dodatni!H40</f>
        <v>254</v>
      </c>
      <c r="H255" s="26">
        <f t="shared" si="6"/>
        <v>0</v>
      </c>
      <c r="I255" s="4">
        <f t="shared" si="7"/>
        <v>0</v>
      </c>
      <c r="J255" s="27">
        <f>Dodatni!I40</f>
        <v>0</v>
      </c>
      <c r="K255" s="27">
        <f>Dodatni!J40</f>
        <v>0</v>
      </c>
    </row>
    <row r="256" spans="4:11" ht="12.75">
      <c r="D256" s="4" t="s">
        <v>555</v>
      </c>
      <c r="E256" s="4">
        <v>3</v>
      </c>
      <c r="F256" s="4">
        <f>Dodatni!H42</f>
        <v>255</v>
      </c>
      <c r="H256" s="26">
        <f t="shared" si="6"/>
        <v>0</v>
      </c>
      <c r="I256" s="4">
        <f t="shared" si="7"/>
        <v>0</v>
      </c>
      <c r="J256" s="27">
        <f>Dodatni!I42</f>
        <v>0</v>
      </c>
      <c r="K256" s="27">
        <f>Dodatni!J42</f>
        <v>0</v>
      </c>
    </row>
    <row r="257" spans="4:11" ht="12.75">
      <c r="D257" s="4" t="s">
        <v>555</v>
      </c>
      <c r="E257" s="4">
        <v>3</v>
      </c>
      <c r="F257" s="4">
        <f>Dodatni!H43</f>
        <v>256</v>
      </c>
      <c r="H257" s="26">
        <f t="shared" si="6"/>
        <v>0</v>
      </c>
      <c r="I257" s="4">
        <f t="shared" si="7"/>
        <v>0</v>
      </c>
      <c r="J257" s="27">
        <f>Dodatni!I43</f>
        <v>0</v>
      </c>
      <c r="K257" s="27">
        <f>Dodatni!J43</f>
        <v>0</v>
      </c>
    </row>
    <row r="258" spans="4:11" ht="12.75">
      <c r="D258" s="4" t="s">
        <v>555</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555</v>
      </c>
      <c r="E259" s="4">
        <v>3</v>
      </c>
      <c r="F259" s="4">
        <f>Dodatni!H45</f>
        <v>258</v>
      </c>
      <c r="H259" s="26">
        <f t="shared" si="8"/>
        <v>0</v>
      </c>
      <c r="I259" s="4">
        <f t="shared" si="9"/>
        <v>0</v>
      </c>
      <c r="J259" s="27">
        <f>Dodatni!I45</f>
        <v>0</v>
      </c>
      <c r="K259" s="27">
        <f>Dodatni!J45</f>
        <v>0</v>
      </c>
    </row>
    <row r="260" spans="4:11" ht="12.75">
      <c r="D260" s="4" t="s">
        <v>555</v>
      </c>
      <c r="E260" s="4">
        <v>3</v>
      </c>
      <c r="F260" s="4">
        <f>Dodatni!H46</f>
        <v>259</v>
      </c>
      <c r="H260" s="26">
        <f t="shared" si="8"/>
        <v>0</v>
      </c>
      <c r="I260" s="4">
        <f t="shared" si="9"/>
        <v>0</v>
      </c>
      <c r="J260" s="27">
        <f>Dodatni!I46</f>
        <v>0</v>
      </c>
      <c r="K260" s="27">
        <f>Dodatni!J46</f>
        <v>0</v>
      </c>
    </row>
    <row r="261" spans="4:11" ht="12.75">
      <c r="D261" s="4" t="s">
        <v>555</v>
      </c>
      <c r="E261" s="4">
        <v>3</v>
      </c>
      <c r="F261" s="4">
        <f>Dodatni!H47</f>
        <v>260</v>
      </c>
      <c r="H261" s="26">
        <f t="shared" si="8"/>
        <v>0</v>
      </c>
      <c r="I261" s="4">
        <f t="shared" si="9"/>
        <v>0</v>
      </c>
      <c r="J261" s="27">
        <f>Dodatni!I47</f>
        <v>0</v>
      </c>
      <c r="K261" s="27">
        <f>Dodatni!J47</f>
        <v>0</v>
      </c>
    </row>
    <row r="262" spans="4:11" ht="12.75">
      <c r="D262" s="4" t="s">
        <v>555</v>
      </c>
      <c r="E262" s="4">
        <v>3</v>
      </c>
      <c r="F262" s="4">
        <f>Dodatni!H49</f>
        <v>261</v>
      </c>
      <c r="H262" s="26">
        <f t="shared" si="8"/>
        <v>0</v>
      </c>
      <c r="I262" s="4">
        <f t="shared" si="9"/>
        <v>0</v>
      </c>
      <c r="J262" s="27">
        <f>Dodatni!I49</f>
        <v>0</v>
      </c>
      <c r="K262" s="27">
        <f>Dodatni!J49</f>
        <v>0</v>
      </c>
    </row>
    <row r="263" spans="4:11" ht="12.75">
      <c r="D263" s="4" t="s">
        <v>555</v>
      </c>
      <c r="E263" s="4">
        <v>3</v>
      </c>
      <c r="F263" s="4">
        <f>Dodatni!H50</f>
        <v>262</v>
      </c>
      <c r="H263" s="26">
        <f t="shared" si="8"/>
        <v>0</v>
      </c>
      <c r="I263" s="4">
        <f t="shared" si="9"/>
        <v>0</v>
      </c>
      <c r="J263" s="27">
        <f>Dodatni!I50</f>
        <v>0</v>
      </c>
      <c r="K263" s="27">
        <f>Dodatni!J50</f>
        <v>0</v>
      </c>
    </row>
    <row r="264" spans="4:11" ht="12.75">
      <c r="D264" s="4" t="s">
        <v>555</v>
      </c>
      <c r="E264" s="4">
        <v>3</v>
      </c>
      <c r="F264" s="4">
        <f>Dodatni!H51</f>
        <v>263</v>
      </c>
      <c r="H264" s="26">
        <f t="shared" si="8"/>
        <v>0</v>
      </c>
      <c r="I264" s="4">
        <f t="shared" si="9"/>
        <v>0</v>
      </c>
      <c r="J264" s="27">
        <f>Dodatni!I51</f>
        <v>0</v>
      </c>
      <c r="K264" s="27">
        <f>Dodatni!J51</f>
        <v>0</v>
      </c>
    </row>
    <row r="265" spans="4:11" ht="12.75">
      <c r="D265" s="4" t="s">
        <v>555</v>
      </c>
      <c r="E265" s="4">
        <v>3</v>
      </c>
      <c r="F265" s="4">
        <f>Dodatni!H52</f>
        <v>264</v>
      </c>
      <c r="H265" s="26">
        <f t="shared" si="8"/>
        <v>0</v>
      </c>
      <c r="I265" s="4">
        <f t="shared" si="9"/>
        <v>0</v>
      </c>
      <c r="J265" s="27">
        <f>Dodatni!I52</f>
        <v>0</v>
      </c>
      <c r="K265" s="27">
        <f>Dodatni!J52</f>
        <v>0</v>
      </c>
    </row>
    <row r="266" spans="4:11" ht="12.75">
      <c r="D266" s="4" t="s">
        <v>555</v>
      </c>
      <c r="E266" s="4">
        <v>3</v>
      </c>
      <c r="F266" s="4">
        <f>Dodatni!H53</f>
        <v>265</v>
      </c>
      <c r="H266" s="26">
        <f t="shared" si="8"/>
        <v>0</v>
      </c>
      <c r="I266" s="4">
        <f t="shared" si="9"/>
        <v>0</v>
      </c>
      <c r="J266" s="27">
        <f>Dodatni!I53</f>
        <v>0</v>
      </c>
      <c r="K266" s="27">
        <f>Dodatni!J53</f>
        <v>0</v>
      </c>
    </row>
    <row r="267" spans="4:11" ht="12.75">
      <c r="D267" s="4" t="s">
        <v>555</v>
      </c>
      <c r="E267" s="4">
        <v>3</v>
      </c>
      <c r="F267" s="4">
        <f>Dodatni!H54</f>
        <v>266</v>
      </c>
      <c r="H267" s="26">
        <f t="shared" si="8"/>
        <v>0</v>
      </c>
      <c r="I267" s="4">
        <f t="shared" si="9"/>
        <v>0</v>
      </c>
      <c r="J267" s="27">
        <f>Dodatni!I54</f>
        <v>0</v>
      </c>
      <c r="K267" s="27">
        <f>Dodatni!J54</f>
        <v>0</v>
      </c>
    </row>
    <row r="268" spans="4:11" ht="12.75">
      <c r="D268" s="4" t="s">
        <v>555</v>
      </c>
      <c r="E268" s="4">
        <v>3</v>
      </c>
      <c r="F268" s="4">
        <f>Dodatni!H55</f>
        <v>267</v>
      </c>
      <c r="H268" s="26">
        <f t="shared" si="8"/>
        <v>0</v>
      </c>
      <c r="I268" s="4">
        <f t="shared" si="9"/>
        <v>0</v>
      </c>
      <c r="J268" s="27">
        <f>Dodatni!I55</f>
        <v>0</v>
      </c>
      <c r="K268" s="27">
        <f>Dodatni!J55</f>
        <v>0</v>
      </c>
    </row>
    <row r="269" spans="4:11" ht="12.75">
      <c r="D269" s="4" t="s">
        <v>555</v>
      </c>
      <c r="E269" s="4">
        <v>3</v>
      </c>
      <c r="F269" s="4">
        <f>Dodatni!H56</f>
        <v>268</v>
      </c>
      <c r="H269" s="26">
        <f t="shared" si="8"/>
        <v>0</v>
      </c>
      <c r="I269" s="4">
        <f t="shared" si="9"/>
        <v>0</v>
      </c>
      <c r="J269" s="27">
        <f>Dodatni!I56</f>
        <v>0</v>
      </c>
      <c r="K269" s="27">
        <f>Dodatni!J56</f>
        <v>0</v>
      </c>
    </row>
    <row r="270" spans="4:11" ht="12.75">
      <c r="D270" s="4" t="s">
        <v>555</v>
      </c>
      <c r="E270" s="4">
        <v>3</v>
      </c>
      <c r="F270" s="4">
        <f>Dodatni!H57</f>
        <v>269</v>
      </c>
      <c r="H270" s="26">
        <f t="shared" si="8"/>
        <v>0</v>
      </c>
      <c r="I270" s="4">
        <f t="shared" si="9"/>
        <v>0</v>
      </c>
      <c r="J270" s="27">
        <f>Dodatni!I57</f>
        <v>0</v>
      </c>
      <c r="K270" s="27">
        <f>Dodatni!J57</f>
        <v>0</v>
      </c>
    </row>
    <row r="271" spans="4:11" ht="12.75">
      <c r="D271" s="4" t="s">
        <v>555</v>
      </c>
      <c r="E271" s="4">
        <v>3</v>
      </c>
      <c r="F271" s="4">
        <f>Dodatni!H58</f>
        <v>270</v>
      </c>
      <c r="H271" s="26">
        <f t="shared" si="8"/>
        <v>0</v>
      </c>
      <c r="I271" s="4">
        <f t="shared" si="9"/>
        <v>0</v>
      </c>
      <c r="J271" s="27">
        <f>Dodatni!I58</f>
        <v>0</v>
      </c>
      <c r="K271" s="27">
        <f>Dodatni!J58</f>
        <v>0</v>
      </c>
    </row>
    <row r="272" spans="4:11" ht="12.75">
      <c r="D272" s="4" t="s">
        <v>555</v>
      </c>
      <c r="E272" s="4">
        <v>3</v>
      </c>
      <c r="F272" s="4">
        <f>Dodatni!H59</f>
        <v>271</v>
      </c>
      <c r="H272" s="26">
        <f t="shared" si="8"/>
        <v>0</v>
      </c>
      <c r="I272" s="4">
        <f t="shared" si="9"/>
        <v>0</v>
      </c>
      <c r="J272" s="27">
        <f>Dodatni!I59</f>
        <v>0</v>
      </c>
      <c r="K272" s="27">
        <f>Dodatni!J59</f>
        <v>0</v>
      </c>
    </row>
    <row r="273" spans="4:11" ht="12.75">
      <c r="D273" s="4" t="s">
        <v>555</v>
      </c>
      <c r="E273" s="4">
        <v>3</v>
      </c>
      <c r="F273" s="4">
        <f>Dodatni!H60</f>
        <v>272</v>
      </c>
      <c r="H273" s="26">
        <f t="shared" si="8"/>
        <v>0</v>
      </c>
      <c r="I273" s="4">
        <f t="shared" si="9"/>
        <v>0</v>
      </c>
      <c r="J273" s="27">
        <f>Dodatni!I60</f>
        <v>0</v>
      </c>
      <c r="K273" s="27">
        <f>Dodatni!J60</f>
        <v>0</v>
      </c>
    </row>
    <row r="274" spans="4:11" ht="12.75">
      <c r="D274" s="4" t="s">
        <v>555</v>
      </c>
      <c r="E274" s="4">
        <v>3</v>
      </c>
      <c r="F274" s="4">
        <f>Dodatni!H61</f>
        <v>273</v>
      </c>
      <c r="H274" s="26">
        <f t="shared" si="8"/>
        <v>0</v>
      </c>
      <c r="I274" s="4">
        <f t="shared" si="9"/>
        <v>0</v>
      </c>
      <c r="J274" s="27">
        <f>Dodatni!I61</f>
        <v>0</v>
      </c>
      <c r="K274" s="27">
        <f>Dodatni!J61</f>
        <v>0</v>
      </c>
    </row>
    <row r="275" spans="4:11" ht="12.75">
      <c r="D275" s="4" t="s">
        <v>555</v>
      </c>
      <c r="E275" s="4">
        <v>3</v>
      </c>
      <c r="F275" s="4">
        <f>Dodatni!H62</f>
        <v>274</v>
      </c>
      <c r="H275" s="26">
        <f t="shared" si="8"/>
        <v>0</v>
      </c>
      <c r="I275" s="4">
        <f t="shared" si="9"/>
        <v>0</v>
      </c>
      <c r="J275" s="27">
        <f>Dodatni!I62</f>
        <v>0</v>
      </c>
      <c r="K275" s="27">
        <f>Dodatni!J62</f>
        <v>0</v>
      </c>
    </row>
    <row r="276" spans="4:11" ht="12.75">
      <c r="D276" s="4" t="s">
        <v>555</v>
      </c>
      <c r="E276" s="4">
        <v>3</v>
      </c>
      <c r="F276" s="4">
        <f>Dodatni!H63</f>
        <v>275</v>
      </c>
      <c r="H276" s="26">
        <f t="shared" si="8"/>
        <v>0</v>
      </c>
      <c r="I276" s="4">
        <f t="shared" si="9"/>
        <v>0</v>
      </c>
      <c r="J276" s="27">
        <f>Dodatni!I63</f>
        <v>0</v>
      </c>
      <c r="K276" s="27">
        <f>Dodatni!J63</f>
        <v>0</v>
      </c>
    </row>
    <row r="277" spans="4:11" ht="12.75">
      <c r="D277" s="4" t="s">
        <v>555</v>
      </c>
      <c r="E277" s="4">
        <v>3</v>
      </c>
      <c r="F277" s="4">
        <f>Dodatni!H64</f>
        <v>276</v>
      </c>
      <c r="H277" s="26">
        <f t="shared" si="8"/>
        <v>0</v>
      </c>
      <c r="I277" s="4">
        <f t="shared" si="9"/>
        <v>0</v>
      </c>
      <c r="J277" s="27">
        <f>Dodatni!I64</f>
        <v>0</v>
      </c>
      <c r="K277" s="27">
        <f>Dodatni!J64</f>
        <v>0</v>
      </c>
    </row>
    <row r="278" spans="4:11" ht="12.75">
      <c r="D278" s="4" t="s">
        <v>555</v>
      </c>
      <c r="E278" s="4">
        <v>3</v>
      </c>
      <c r="F278" s="4">
        <f>Dodatni!H65</f>
        <v>277</v>
      </c>
      <c r="H278" s="26">
        <f t="shared" si="8"/>
        <v>0</v>
      </c>
      <c r="I278" s="4">
        <f t="shared" si="9"/>
        <v>0</v>
      </c>
      <c r="J278" s="27">
        <f>Dodatni!I65</f>
        <v>0</v>
      </c>
      <c r="K278" s="27">
        <f>Dodatni!J65</f>
        <v>0</v>
      </c>
    </row>
    <row r="279" spans="4:11" ht="12.75">
      <c r="D279" s="4" t="s">
        <v>555</v>
      </c>
      <c r="E279" s="4">
        <v>3</v>
      </c>
      <c r="F279" s="4">
        <f>Dodatni!H66</f>
        <v>278</v>
      </c>
      <c r="H279" s="26">
        <f t="shared" si="8"/>
        <v>0</v>
      </c>
      <c r="I279" s="4">
        <f t="shared" si="9"/>
        <v>0</v>
      </c>
      <c r="J279" s="27">
        <f>Dodatni!I66</f>
        <v>0</v>
      </c>
      <c r="K279" s="27">
        <f>Dodatni!J66</f>
        <v>0</v>
      </c>
    </row>
    <row r="280" spans="4:11" ht="12.75">
      <c r="D280" s="4" t="s">
        <v>555</v>
      </c>
      <c r="E280" s="4">
        <v>3</v>
      </c>
      <c r="F280" s="4">
        <f>Dodatni!H67</f>
        <v>279</v>
      </c>
      <c r="H280" s="26">
        <f t="shared" si="8"/>
        <v>0</v>
      </c>
      <c r="I280" s="4">
        <f t="shared" si="9"/>
        <v>0</v>
      </c>
      <c r="J280" s="27">
        <f>Dodatni!I67</f>
        <v>0</v>
      </c>
      <c r="K280" s="27">
        <f>Dodatni!J67</f>
        <v>0</v>
      </c>
    </row>
    <row r="281" spans="4:11" ht="12.75">
      <c r="D281" s="4" t="s">
        <v>555</v>
      </c>
      <c r="E281" s="4">
        <v>3</v>
      </c>
      <c r="F281" s="4">
        <f>Dodatni!H68</f>
        <v>280</v>
      </c>
      <c r="H281" s="26">
        <f t="shared" si="8"/>
        <v>0</v>
      </c>
      <c r="I281" s="4">
        <f t="shared" si="9"/>
        <v>0</v>
      </c>
      <c r="J281" s="27">
        <f>Dodatni!I68</f>
        <v>0</v>
      </c>
      <c r="K281" s="27">
        <f>Dodatni!J68</f>
        <v>0</v>
      </c>
    </row>
    <row r="282" spans="4:11" ht="12.75">
      <c r="D282" s="4" t="s">
        <v>555</v>
      </c>
      <c r="E282" s="4">
        <v>3</v>
      </c>
      <c r="F282" s="4">
        <f>Dodatni!H69</f>
        <v>281</v>
      </c>
      <c r="H282" s="26">
        <f t="shared" si="8"/>
        <v>0</v>
      </c>
      <c r="I282" s="4">
        <f t="shared" si="9"/>
        <v>0</v>
      </c>
      <c r="J282" s="27">
        <f>Dodatni!I69</f>
        <v>0</v>
      </c>
      <c r="K282" s="27">
        <f>Dodatni!J69</f>
        <v>0</v>
      </c>
    </row>
    <row r="283" spans="4:11" ht="12.75">
      <c r="D283" s="4" t="s">
        <v>555</v>
      </c>
      <c r="E283" s="4">
        <v>3</v>
      </c>
      <c r="F283" s="4">
        <f>Dodatni!H70</f>
        <v>282</v>
      </c>
      <c r="H283" s="26">
        <f t="shared" si="8"/>
        <v>0</v>
      </c>
      <c r="I283" s="4">
        <f t="shared" si="9"/>
        <v>0</v>
      </c>
      <c r="J283" s="27">
        <f>Dodatni!I70</f>
        <v>0</v>
      </c>
      <c r="K283" s="27">
        <f>Dodatni!J70</f>
        <v>0</v>
      </c>
    </row>
    <row r="284" spans="4:11" ht="12.75">
      <c r="D284" s="4" t="s">
        <v>555</v>
      </c>
      <c r="E284" s="4">
        <v>3</v>
      </c>
      <c r="F284" s="4">
        <f>Dodatni!H71</f>
        <v>283</v>
      </c>
      <c r="H284" s="26">
        <f t="shared" si="8"/>
        <v>0</v>
      </c>
      <c r="I284" s="4">
        <f t="shared" si="9"/>
        <v>0</v>
      </c>
      <c r="J284" s="27">
        <f>Dodatni!I71</f>
        <v>0</v>
      </c>
      <c r="K284" s="27">
        <f>Dodatni!J71</f>
        <v>0</v>
      </c>
    </row>
    <row r="285" spans="4:11" ht="12.75">
      <c r="D285" s="4" t="s">
        <v>555</v>
      </c>
      <c r="E285" s="4">
        <v>3</v>
      </c>
      <c r="F285" s="4">
        <f>Dodatni!H73</f>
        <v>284</v>
      </c>
      <c r="H285" s="26">
        <f t="shared" si="8"/>
        <v>0</v>
      </c>
      <c r="I285" s="4">
        <f t="shared" si="9"/>
        <v>0</v>
      </c>
      <c r="J285" s="27">
        <f>Dodatni!I73</f>
        <v>0</v>
      </c>
      <c r="K285" s="27">
        <f>Dodatni!J73</f>
        <v>0</v>
      </c>
    </row>
    <row r="286" spans="4:11" ht="12.75">
      <c r="D286" s="4" t="s">
        <v>555</v>
      </c>
      <c r="E286" s="4">
        <v>3</v>
      </c>
      <c r="F286" s="4">
        <f>Dodatni!H74</f>
        <v>285</v>
      </c>
      <c r="H286" s="26">
        <f t="shared" si="8"/>
        <v>0</v>
      </c>
      <c r="I286" s="4">
        <f t="shared" si="9"/>
        <v>0</v>
      </c>
      <c r="J286" s="27">
        <f>Dodatni!I74</f>
        <v>0</v>
      </c>
      <c r="K286" s="27">
        <f>Dodatni!J74</f>
        <v>0</v>
      </c>
    </row>
    <row r="287" spans="4:11" ht="12.75">
      <c r="D287" s="4" t="s">
        <v>555</v>
      </c>
      <c r="E287" s="4">
        <v>3</v>
      </c>
      <c r="F287" s="4">
        <f>Dodatni!H75</f>
        <v>286</v>
      </c>
      <c r="H287" s="26">
        <f t="shared" si="8"/>
        <v>0</v>
      </c>
      <c r="I287" s="4">
        <f t="shared" si="9"/>
        <v>0</v>
      </c>
      <c r="J287" s="27">
        <f>Dodatni!I75</f>
        <v>0</v>
      </c>
      <c r="K287" s="27">
        <f>Dodatni!J75</f>
        <v>0</v>
      </c>
    </row>
    <row r="288" spans="4:11" ht="12.75">
      <c r="D288" s="4" t="s">
        <v>555</v>
      </c>
      <c r="E288" s="4">
        <v>3</v>
      </c>
      <c r="F288" s="4">
        <f>Dodatni!H76</f>
        <v>287</v>
      </c>
      <c r="H288" s="26">
        <f t="shared" si="8"/>
        <v>0</v>
      </c>
      <c r="I288" s="4">
        <f t="shared" si="9"/>
        <v>0</v>
      </c>
      <c r="J288" s="27">
        <f>Dodatni!I76</f>
        <v>0</v>
      </c>
      <c r="K288" s="27">
        <f>Dodatni!J76</f>
        <v>0</v>
      </c>
    </row>
    <row r="289" spans="4:11" ht="12.75">
      <c r="D289" s="4" t="s">
        <v>555</v>
      </c>
      <c r="E289" s="4">
        <v>3</v>
      </c>
      <c r="F289" s="4">
        <f>Dodatni!H78</f>
        <v>288</v>
      </c>
      <c r="H289" s="26">
        <f t="shared" si="8"/>
        <v>0</v>
      </c>
      <c r="I289" s="4">
        <f t="shared" si="9"/>
        <v>0</v>
      </c>
      <c r="J289" s="27">
        <f>Dodatni!I78</f>
        <v>0</v>
      </c>
      <c r="K289" s="27">
        <f>Dodatni!J78</f>
        <v>0</v>
      </c>
    </row>
    <row r="290" spans="4:11" ht="12.75">
      <c r="D290" s="4" t="s">
        <v>555</v>
      </c>
      <c r="E290" s="4">
        <v>3</v>
      </c>
      <c r="F290" s="4">
        <f>Dodatni!H79</f>
        <v>289</v>
      </c>
      <c r="H290" s="26">
        <f t="shared" si="8"/>
        <v>0</v>
      </c>
      <c r="I290" s="4">
        <f t="shared" si="9"/>
        <v>0</v>
      </c>
      <c r="J290" s="27">
        <f>Dodatni!I79</f>
        <v>0</v>
      </c>
      <c r="K290" s="27">
        <f>Dodatni!J79</f>
        <v>0</v>
      </c>
    </row>
    <row r="291" spans="4:11" ht="12.75">
      <c r="D291" s="4" t="s">
        <v>555</v>
      </c>
      <c r="E291" s="4">
        <v>3</v>
      </c>
      <c r="F291" s="4">
        <f>Dodatni!H80</f>
        <v>290</v>
      </c>
      <c r="H291" s="26">
        <f t="shared" si="8"/>
        <v>0</v>
      </c>
      <c r="I291" s="4">
        <f t="shared" si="9"/>
        <v>0</v>
      </c>
      <c r="J291" s="27">
        <f>Dodatni!I80</f>
        <v>0</v>
      </c>
      <c r="K291" s="27">
        <f>Dodatni!J80</f>
        <v>0</v>
      </c>
    </row>
    <row r="292" spans="4:11" ht="12.75">
      <c r="D292" s="4" t="s">
        <v>555</v>
      </c>
      <c r="E292" s="4">
        <v>3</v>
      </c>
      <c r="F292" s="4">
        <f>Dodatni!H81</f>
        <v>291</v>
      </c>
      <c r="H292" s="26">
        <f t="shared" si="8"/>
        <v>0</v>
      </c>
      <c r="I292" s="4">
        <f t="shared" si="9"/>
        <v>0</v>
      </c>
      <c r="J292" s="27">
        <f>Dodatni!I81</f>
        <v>0</v>
      </c>
      <c r="K292" s="27">
        <f>Dodatni!J81</f>
        <v>0</v>
      </c>
    </row>
    <row r="293" spans="4:11" ht="12.75">
      <c r="D293" s="4" t="s">
        <v>555</v>
      </c>
      <c r="E293" s="4">
        <v>3</v>
      </c>
      <c r="F293" s="4">
        <f>Dodatni!H82</f>
        <v>292</v>
      </c>
      <c r="H293" s="26">
        <f t="shared" si="8"/>
        <v>0</v>
      </c>
      <c r="I293" s="4">
        <f t="shared" si="9"/>
        <v>0</v>
      </c>
      <c r="J293" s="27">
        <f>Dodatni!I82</f>
        <v>0</v>
      </c>
      <c r="K293" s="27">
        <f>Dodatni!J82</f>
        <v>0</v>
      </c>
    </row>
    <row r="294" spans="4:11" ht="12.75">
      <c r="D294" s="4" t="s">
        <v>555</v>
      </c>
      <c r="E294" s="4">
        <v>3</v>
      </c>
      <c r="F294" s="4">
        <f>Dodatni!H83</f>
        <v>293</v>
      </c>
      <c r="H294" s="26">
        <f t="shared" si="8"/>
        <v>0</v>
      </c>
      <c r="I294" s="4">
        <f t="shared" si="9"/>
        <v>0</v>
      </c>
      <c r="J294" s="27">
        <f>Dodatni!I83</f>
        <v>0</v>
      </c>
      <c r="K294" s="27">
        <f>Dodatni!J83</f>
        <v>0</v>
      </c>
    </row>
    <row r="295" spans="4:11" ht="12.75">
      <c r="D295" s="4" t="s">
        <v>555</v>
      </c>
      <c r="E295" s="4">
        <v>3</v>
      </c>
      <c r="F295" s="4">
        <f>Dodatni!H84</f>
        <v>294</v>
      </c>
      <c r="H295" s="26">
        <f t="shared" si="8"/>
        <v>0</v>
      </c>
      <c r="I295" s="4">
        <f t="shared" si="9"/>
        <v>0</v>
      </c>
      <c r="J295" s="27">
        <f>Dodatni!I84</f>
        <v>0</v>
      </c>
      <c r="K295" s="27">
        <f>Dodatni!J84</f>
        <v>0</v>
      </c>
    </row>
    <row r="296" spans="4:11" ht="12.75">
      <c r="D296" s="4" t="s">
        <v>555</v>
      </c>
      <c r="E296" s="4">
        <v>3</v>
      </c>
      <c r="F296" s="4">
        <f>Dodatni!H85</f>
        <v>295</v>
      </c>
      <c r="H296" s="26">
        <f t="shared" si="8"/>
        <v>0</v>
      </c>
      <c r="I296" s="4">
        <f t="shared" si="9"/>
        <v>0</v>
      </c>
      <c r="J296" s="27">
        <f>Dodatni!I85</f>
        <v>0</v>
      </c>
      <c r="K296" s="27">
        <f>Dodatni!J85</f>
        <v>0</v>
      </c>
    </row>
    <row r="297" spans="4:11" ht="12.75">
      <c r="D297" s="4" t="s">
        <v>555</v>
      </c>
      <c r="E297" s="4">
        <v>3</v>
      </c>
      <c r="F297" s="4">
        <f>Dodatni!H86</f>
        <v>296</v>
      </c>
      <c r="H297" s="26">
        <f t="shared" si="8"/>
        <v>0</v>
      </c>
      <c r="I297" s="4">
        <f t="shared" si="9"/>
        <v>0</v>
      </c>
      <c r="J297" s="27">
        <f>Dodatni!I86</f>
        <v>0</v>
      </c>
      <c r="K297" s="27">
        <f>Dodatni!J86</f>
        <v>0</v>
      </c>
    </row>
    <row r="298" spans="4:11" ht="12.75">
      <c r="D298" s="4" t="s">
        <v>555</v>
      </c>
      <c r="E298" s="4">
        <v>3</v>
      </c>
      <c r="F298" s="4">
        <f>Dodatni!H88</f>
        <v>297</v>
      </c>
      <c r="H298" s="26">
        <f t="shared" si="8"/>
        <v>0</v>
      </c>
      <c r="I298" s="4">
        <f t="shared" si="9"/>
        <v>0</v>
      </c>
      <c r="J298" s="27">
        <f>Dodatni!I88</f>
        <v>0</v>
      </c>
      <c r="K298" s="27">
        <f>Dodatni!J88</f>
        <v>0</v>
      </c>
    </row>
    <row r="299" spans="4:11" ht="12.75">
      <c r="D299" s="4" t="s">
        <v>556</v>
      </c>
      <c r="E299" s="4">
        <v>4</v>
      </c>
      <c r="F299" s="4">
        <f>NT_I!G9</f>
        <v>1</v>
      </c>
      <c r="G299" s="4">
        <f>IF(NT_I!H9&lt;&gt;"",NT_I!H9,"")</f>
      </c>
      <c r="H299" s="26">
        <f t="shared" si="8"/>
        <v>0</v>
      </c>
      <c r="I299" s="4">
        <f t="shared" si="9"/>
        <v>0</v>
      </c>
      <c r="J299" s="27">
        <f>NT_I!I9</f>
        <v>0</v>
      </c>
      <c r="K299" s="27">
        <f>NT_I!J9</f>
        <v>0</v>
      </c>
    </row>
    <row r="300" spans="4:11" ht="12.75">
      <c r="D300" s="4" t="s">
        <v>556</v>
      </c>
      <c r="E300" s="4">
        <v>4</v>
      </c>
      <c r="F300" s="4">
        <f>NT_I!G10</f>
        <v>2</v>
      </c>
      <c r="G300" s="4">
        <f>IF(NT_I!H10&lt;&gt;"",NT_I!H10,"")</f>
      </c>
      <c r="H300" s="26">
        <f t="shared" si="8"/>
        <v>0</v>
      </c>
      <c r="I300" s="4">
        <f t="shared" si="9"/>
        <v>0</v>
      </c>
      <c r="J300" s="27">
        <f>NT_I!I10</f>
        <v>0</v>
      </c>
      <c r="K300" s="27">
        <f>NT_I!J10</f>
        <v>0</v>
      </c>
    </row>
    <row r="301" spans="4:11" ht="12.75">
      <c r="D301" s="4" t="s">
        <v>556</v>
      </c>
      <c r="E301" s="4">
        <v>4</v>
      </c>
      <c r="F301" s="4">
        <f>NT_I!G11</f>
        <v>3</v>
      </c>
      <c r="G301" s="4">
        <f>IF(NT_I!H11&lt;&gt;"",NT_I!H11,"")</f>
      </c>
      <c r="H301" s="26">
        <f t="shared" si="8"/>
        <v>0</v>
      </c>
      <c r="I301" s="4">
        <f t="shared" si="9"/>
        <v>0</v>
      </c>
      <c r="J301" s="27">
        <f>NT_I!I11</f>
        <v>0</v>
      </c>
      <c r="K301" s="27">
        <f>NT_I!J11</f>
        <v>0</v>
      </c>
    </row>
    <row r="302" spans="4:11" ht="12.75">
      <c r="D302" s="4" t="s">
        <v>556</v>
      </c>
      <c r="E302" s="4">
        <v>4</v>
      </c>
      <c r="F302" s="4">
        <f>NT_I!G12</f>
        <v>4</v>
      </c>
      <c r="G302" s="4">
        <f>IF(NT_I!H12&lt;&gt;"",NT_I!H12,"")</f>
      </c>
      <c r="H302" s="26">
        <f t="shared" si="8"/>
        <v>0</v>
      </c>
      <c r="I302" s="4">
        <f t="shared" si="9"/>
        <v>0</v>
      </c>
      <c r="J302" s="27">
        <f>NT_I!I12</f>
        <v>0</v>
      </c>
      <c r="K302" s="27">
        <f>NT_I!J12</f>
        <v>0</v>
      </c>
    </row>
    <row r="303" spans="4:11" ht="12.75">
      <c r="D303" s="4" t="s">
        <v>556</v>
      </c>
      <c r="E303" s="4">
        <v>4</v>
      </c>
      <c r="F303" s="4">
        <f>NT_I!G13</f>
        <v>5</v>
      </c>
      <c r="G303" s="4">
        <f>IF(NT_I!H13&lt;&gt;"",NT_I!H13,"")</f>
      </c>
      <c r="H303" s="26">
        <f t="shared" si="8"/>
        <v>0</v>
      </c>
      <c r="I303" s="4">
        <f t="shared" si="9"/>
        <v>0</v>
      </c>
      <c r="J303" s="27">
        <f>NT_I!I13</f>
        <v>0</v>
      </c>
      <c r="K303" s="27">
        <f>NT_I!J13</f>
        <v>0</v>
      </c>
    </row>
    <row r="304" spans="4:11" ht="12.75">
      <c r="D304" s="4" t="s">
        <v>556</v>
      </c>
      <c r="E304" s="4">
        <v>4</v>
      </c>
      <c r="F304" s="4">
        <f>NT_I!G14</f>
        <v>6</v>
      </c>
      <c r="G304" s="4">
        <f>IF(NT_I!H14&lt;&gt;"",NT_I!H14,"")</f>
      </c>
      <c r="H304" s="26">
        <f t="shared" si="8"/>
        <v>0</v>
      </c>
      <c r="I304" s="4">
        <f t="shared" si="9"/>
        <v>0</v>
      </c>
      <c r="J304" s="27">
        <f>NT_I!I14</f>
        <v>0</v>
      </c>
      <c r="K304" s="27">
        <f>NT_I!J14</f>
        <v>0</v>
      </c>
    </row>
    <row r="305" spans="4:11" ht="12.75">
      <c r="D305" s="4" t="s">
        <v>556</v>
      </c>
      <c r="E305" s="4">
        <v>4</v>
      </c>
      <c r="F305" s="4">
        <f>NT_I!G15</f>
        <v>7</v>
      </c>
      <c r="G305" s="4">
        <f>IF(NT_I!H15&lt;&gt;"",NT_I!H15,"")</f>
      </c>
      <c r="H305" s="26">
        <f t="shared" si="8"/>
        <v>0</v>
      </c>
      <c r="I305" s="4">
        <f t="shared" si="9"/>
        <v>0</v>
      </c>
      <c r="J305" s="27">
        <f>NT_I!I15</f>
        <v>0</v>
      </c>
      <c r="K305" s="27">
        <f>NT_I!J15</f>
        <v>0</v>
      </c>
    </row>
    <row r="306" spans="4:11" ht="12.75">
      <c r="D306" s="4" t="s">
        <v>556</v>
      </c>
      <c r="E306" s="4">
        <v>4</v>
      </c>
      <c r="F306" s="4">
        <f>NT_I!G16</f>
        <v>8</v>
      </c>
      <c r="G306" s="4">
        <f>IF(NT_I!H16&lt;&gt;"",NT_I!H16,"")</f>
      </c>
      <c r="H306" s="26">
        <f t="shared" si="8"/>
        <v>0</v>
      </c>
      <c r="I306" s="4">
        <f t="shared" si="9"/>
        <v>0</v>
      </c>
      <c r="J306" s="27">
        <f>NT_I!I16</f>
        <v>0</v>
      </c>
      <c r="K306" s="27">
        <f>NT_I!J16</f>
        <v>0</v>
      </c>
    </row>
    <row r="307" spans="4:11" ht="12.75">
      <c r="D307" s="4" t="s">
        <v>556</v>
      </c>
      <c r="E307" s="4">
        <v>4</v>
      </c>
      <c r="F307" s="4">
        <f>NT_I!G17</f>
        <v>9</v>
      </c>
      <c r="G307" s="4">
        <f>IF(NT_I!H17&lt;&gt;"",NT_I!H17,"")</f>
      </c>
      <c r="H307" s="26">
        <f t="shared" si="8"/>
        <v>0</v>
      </c>
      <c r="I307" s="4">
        <f t="shared" si="9"/>
        <v>0</v>
      </c>
      <c r="J307" s="27">
        <f>NT_I!I17</f>
        <v>0</v>
      </c>
      <c r="K307" s="27">
        <f>NT_I!J17</f>
        <v>0</v>
      </c>
    </row>
    <row r="308" spans="4:11" ht="12.75">
      <c r="D308" s="4" t="s">
        <v>556</v>
      </c>
      <c r="E308" s="4">
        <v>4</v>
      </c>
      <c r="F308" s="4">
        <f>NT_I!G18</f>
        <v>10</v>
      </c>
      <c r="G308" s="4">
        <f>IF(NT_I!H18&lt;&gt;"",NT_I!H18,"")</f>
      </c>
      <c r="H308" s="26">
        <f t="shared" si="8"/>
        <v>0</v>
      </c>
      <c r="I308" s="4">
        <f t="shared" si="9"/>
        <v>0</v>
      </c>
      <c r="J308" s="27">
        <f>NT_I!I18</f>
        <v>0</v>
      </c>
      <c r="K308" s="27">
        <f>NT_I!J18</f>
        <v>0</v>
      </c>
    </row>
    <row r="309" spans="4:11" ht="12.75">
      <c r="D309" s="4" t="s">
        <v>556</v>
      </c>
      <c r="E309" s="4">
        <v>4</v>
      </c>
      <c r="F309" s="4">
        <f>NT_I!G19</f>
        <v>11</v>
      </c>
      <c r="G309" s="4">
        <f>IF(NT_I!H19&lt;&gt;"",NT_I!H19,"")</f>
      </c>
      <c r="H309" s="26">
        <f t="shared" si="8"/>
        <v>0</v>
      </c>
      <c r="I309" s="4">
        <f t="shared" si="9"/>
        <v>0</v>
      </c>
      <c r="J309" s="27">
        <f>NT_I!I19</f>
        <v>0</v>
      </c>
      <c r="K309" s="27">
        <f>NT_I!J19</f>
        <v>0</v>
      </c>
    </row>
    <row r="310" spans="4:11" ht="12.75">
      <c r="D310" s="4" t="s">
        <v>556</v>
      </c>
      <c r="E310" s="4">
        <v>4</v>
      </c>
      <c r="F310" s="4">
        <f>NT_I!G20</f>
        <v>12</v>
      </c>
      <c r="G310" s="4">
        <f>IF(NT_I!H20&lt;&gt;"",NT_I!H20,"")</f>
      </c>
      <c r="H310" s="26">
        <f t="shared" si="8"/>
        <v>0</v>
      </c>
      <c r="I310" s="4">
        <f t="shared" si="9"/>
        <v>0</v>
      </c>
      <c r="J310" s="27">
        <f>NT_I!I20</f>
        <v>0</v>
      </c>
      <c r="K310" s="27">
        <f>NT_I!J20</f>
        <v>0</v>
      </c>
    </row>
    <row r="311" spans="4:11" ht="12.75">
      <c r="D311" s="4" t="s">
        <v>556</v>
      </c>
      <c r="E311" s="4">
        <v>4</v>
      </c>
      <c r="F311" s="4">
        <f>NT_I!G21</f>
        <v>13</v>
      </c>
      <c r="G311" s="4">
        <f>IF(NT_I!H21&lt;&gt;"",NT_I!H21,"")</f>
      </c>
      <c r="H311" s="26">
        <f t="shared" si="8"/>
        <v>0</v>
      </c>
      <c r="I311" s="4">
        <f t="shared" si="9"/>
        <v>0</v>
      </c>
      <c r="J311" s="27">
        <f>NT_I!I21</f>
        <v>0</v>
      </c>
      <c r="K311" s="27">
        <f>NT_I!J21</f>
        <v>0</v>
      </c>
    </row>
    <row r="312" spans="4:11" ht="12.75">
      <c r="D312" s="4" t="s">
        <v>556</v>
      </c>
      <c r="E312" s="4">
        <v>4</v>
      </c>
      <c r="F312" s="4">
        <f>NT_I!G22</f>
        <v>14</v>
      </c>
      <c r="G312" s="4">
        <f>IF(NT_I!H22&lt;&gt;"",NT_I!H22,"")</f>
      </c>
      <c r="H312" s="26">
        <f t="shared" si="8"/>
        <v>0</v>
      </c>
      <c r="I312" s="4">
        <f t="shared" si="9"/>
        <v>0</v>
      </c>
      <c r="J312" s="27">
        <f>NT_I!I22</f>
        <v>0</v>
      </c>
      <c r="K312" s="27">
        <f>NT_I!J22</f>
        <v>0</v>
      </c>
    </row>
    <row r="313" spans="4:11" ht="12.75">
      <c r="D313" s="4" t="s">
        <v>556</v>
      </c>
      <c r="E313" s="4">
        <v>4</v>
      </c>
      <c r="F313" s="4">
        <f>NT_I!G23</f>
        <v>15</v>
      </c>
      <c r="G313" s="4">
        <f>IF(NT_I!H23&lt;&gt;"",NT_I!H23,"")</f>
      </c>
      <c r="H313" s="26">
        <f t="shared" si="8"/>
        <v>0</v>
      </c>
      <c r="I313" s="4">
        <f t="shared" si="9"/>
        <v>0</v>
      </c>
      <c r="J313" s="27">
        <f>NT_I!I23</f>
        <v>0</v>
      </c>
      <c r="K313" s="27">
        <f>NT_I!J23</f>
        <v>0</v>
      </c>
    </row>
    <row r="314" spans="4:11" ht="12.75">
      <c r="D314" s="4" t="s">
        <v>556</v>
      </c>
      <c r="E314" s="4">
        <v>4</v>
      </c>
      <c r="F314" s="4">
        <f>NT_I!G24</f>
        <v>16</v>
      </c>
      <c r="G314" s="4">
        <f>IF(NT_I!H24&lt;&gt;"",NT_I!H24,"")</f>
      </c>
      <c r="H314" s="26">
        <f t="shared" si="8"/>
        <v>0</v>
      </c>
      <c r="I314" s="4">
        <f t="shared" si="9"/>
        <v>0</v>
      </c>
      <c r="J314" s="27">
        <f>NT_I!I24</f>
        <v>0</v>
      </c>
      <c r="K314" s="27">
        <f>NT_I!J24</f>
        <v>0</v>
      </c>
    </row>
    <row r="315" spans="4:11" ht="12.75">
      <c r="D315" s="4" t="s">
        <v>556</v>
      </c>
      <c r="E315" s="4">
        <v>4</v>
      </c>
      <c r="F315" s="4">
        <f>NT_I!G25</f>
        <v>17</v>
      </c>
      <c r="G315" s="4">
        <f>IF(NT_I!H25&lt;&gt;"",NT_I!H25,"")</f>
      </c>
      <c r="H315" s="26">
        <f t="shared" si="8"/>
        <v>0</v>
      </c>
      <c r="I315" s="4">
        <f t="shared" si="9"/>
        <v>0</v>
      </c>
      <c r="J315" s="27">
        <f>NT_I!I25</f>
        <v>0</v>
      </c>
      <c r="K315" s="27">
        <f>NT_I!J25</f>
        <v>0</v>
      </c>
    </row>
    <row r="316" spans="4:11" ht="12.75">
      <c r="D316" s="4" t="s">
        <v>556</v>
      </c>
      <c r="E316" s="4">
        <v>4</v>
      </c>
      <c r="F316" s="4">
        <f>NT_I!G26</f>
        <v>18</v>
      </c>
      <c r="G316" s="4">
        <f>IF(NT_I!H26&lt;&gt;"",NT_I!H26,"")</f>
      </c>
      <c r="H316" s="26">
        <f t="shared" si="8"/>
        <v>0</v>
      </c>
      <c r="I316" s="4">
        <f t="shared" si="9"/>
        <v>0</v>
      </c>
      <c r="J316" s="27">
        <f>NT_I!I26</f>
        <v>0</v>
      </c>
      <c r="K316" s="27">
        <f>NT_I!J26</f>
        <v>0</v>
      </c>
    </row>
    <row r="317" spans="4:11" ht="12.75">
      <c r="D317" s="4" t="s">
        <v>556</v>
      </c>
      <c r="E317" s="4">
        <v>4</v>
      </c>
      <c r="F317" s="4">
        <f>NT_I!G27</f>
        <v>19</v>
      </c>
      <c r="G317" s="4">
        <f>IF(NT_I!H27&lt;&gt;"",NT_I!H27,"")</f>
      </c>
      <c r="H317" s="26">
        <f t="shared" si="8"/>
        <v>0</v>
      </c>
      <c r="I317" s="4">
        <f t="shared" si="9"/>
        <v>0</v>
      </c>
      <c r="J317" s="27">
        <f>NT_I!I27</f>
        <v>0</v>
      </c>
      <c r="K317" s="27">
        <f>NT_I!J27</f>
        <v>0</v>
      </c>
    </row>
    <row r="318" spans="4:11" ht="12.75">
      <c r="D318" s="4" t="s">
        <v>556</v>
      </c>
      <c r="E318" s="4">
        <v>4</v>
      </c>
      <c r="F318" s="4">
        <f>NT_I!G28</f>
        <v>20</v>
      </c>
      <c r="G318" s="4">
        <f>IF(NT_I!H28&lt;&gt;"",NT_I!H28,"")</f>
      </c>
      <c r="H318" s="26">
        <f t="shared" si="8"/>
        <v>0</v>
      </c>
      <c r="I318" s="4">
        <f t="shared" si="9"/>
        <v>0</v>
      </c>
      <c r="J318" s="27">
        <f>NT_I!I28</f>
        <v>0</v>
      </c>
      <c r="K318" s="27">
        <f>NT_I!J28</f>
        <v>0</v>
      </c>
    </row>
    <row r="319" spans="4:11" ht="12.75">
      <c r="D319" s="4" t="s">
        <v>556</v>
      </c>
      <c r="E319" s="4">
        <v>4</v>
      </c>
      <c r="F319" s="4">
        <f>NT_I!G30</f>
        <v>21</v>
      </c>
      <c r="G319" s="4">
        <f>IF(NT_I!H30&lt;&gt;"",NT_I!H30,"")</f>
      </c>
      <c r="H319" s="26">
        <f t="shared" si="8"/>
        <v>0</v>
      </c>
      <c r="I319" s="4">
        <f t="shared" si="9"/>
        <v>0</v>
      </c>
      <c r="J319" s="27">
        <f>NT_I!I30</f>
        <v>0</v>
      </c>
      <c r="K319" s="27">
        <f>NT_I!J30</f>
        <v>0</v>
      </c>
    </row>
    <row r="320" spans="4:11" ht="12.75">
      <c r="D320" s="4" t="s">
        <v>556</v>
      </c>
      <c r="E320" s="4">
        <v>4</v>
      </c>
      <c r="F320" s="4">
        <f>NT_I!G31</f>
        <v>22</v>
      </c>
      <c r="G320" s="4">
        <f>IF(NT_I!H31&lt;&gt;"",NT_I!H31,"")</f>
      </c>
      <c r="H320" s="26">
        <f t="shared" si="8"/>
        <v>0</v>
      </c>
      <c r="I320" s="4">
        <f t="shared" si="9"/>
        <v>0</v>
      </c>
      <c r="J320" s="27">
        <f>NT_I!I31</f>
        <v>0</v>
      </c>
      <c r="K320" s="27">
        <f>NT_I!J31</f>
        <v>0</v>
      </c>
    </row>
    <row r="321" spans="4:11" ht="12.75">
      <c r="D321" s="4" t="s">
        <v>556</v>
      </c>
      <c r="E321" s="4">
        <v>4</v>
      </c>
      <c r="F321" s="4">
        <f>NT_I!G32</f>
        <v>23</v>
      </c>
      <c r="G321" s="4">
        <f>IF(NT_I!H32&lt;&gt;"",NT_I!H32,"")</f>
      </c>
      <c r="H321" s="26">
        <f t="shared" si="8"/>
        <v>0</v>
      </c>
      <c r="I321" s="4">
        <f t="shared" si="9"/>
        <v>0</v>
      </c>
      <c r="J321" s="27">
        <f>NT_I!I32</f>
        <v>0</v>
      </c>
      <c r="K321" s="27">
        <f>NT_I!J32</f>
        <v>0</v>
      </c>
    </row>
    <row r="322" spans="4:11" ht="12.75">
      <c r="D322" s="4" t="s">
        <v>556</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556</v>
      </c>
      <c r="E323" s="4">
        <v>4</v>
      </c>
      <c r="F323" s="4">
        <f>NT_I!G34</f>
        <v>25</v>
      </c>
      <c r="G323" s="4">
        <f>IF(NT_I!H34&lt;&gt;"",NT_I!H34,"")</f>
      </c>
      <c r="H323" s="26">
        <f t="shared" si="10"/>
        <v>0</v>
      </c>
      <c r="I323" s="4">
        <f t="shared" si="11"/>
        <v>0</v>
      </c>
      <c r="J323" s="27">
        <f>NT_I!I34</f>
        <v>0</v>
      </c>
      <c r="K323" s="27">
        <f>NT_I!J34</f>
        <v>0</v>
      </c>
    </row>
    <row r="324" spans="4:11" ht="12.75">
      <c r="D324" s="4" t="s">
        <v>556</v>
      </c>
      <c r="E324" s="4">
        <v>4</v>
      </c>
      <c r="F324" s="4">
        <f>NT_I!G35</f>
        <v>26</v>
      </c>
      <c r="G324" s="4">
        <f>IF(NT_I!H35&lt;&gt;"",NT_I!H35,"")</f>
      </c>
      <c r="H324" s="26">
        <f t="shared" si="10"/>
        <v>0</v>
      </c>
      <c r="I324" s="4">
        <f t="shared" si="11"/>
        <v>0</v>
      </c>
      <c r="J324" s="27">
        <f>NT_I!I35</f>
        <v>0</v>
      </c>
      <c r="K324" s="27">
        <f>NT_I!J35</f>
        <v>0</v>
      </c>
    </row>
    <row r="325" spans="4:11" ht="12.75">
      <c r="D325" s="4" t="s">
        <v>556</v>
      </c>
      <c r="E325" s="4">
        <v>4</v>
      </c>
      <c r="F325" s="4">
        <f>NT_I!G36</f>
        <v>27</v>
      </c>
      <c r="G325" s="4">
        <f>IF(NT_I!H36&lt;&gt;"",NT_I!H36,"")</f>
      </c>
      <c r="H325" s="26">
        <f t="shared" si="10"/>
        <v>0</v>
      </c>
      <c r="I325" s="4">
        <f t="shared" si="11"/>
        <v>0</v>
      </c>
      <c r="J325" s="27">
        <f>NT_I!I36</f>
        <v>0</v>
      </c>
      <c r="K325" s="27">
        <f>NT_I!J36</f>
        <v>0</v>
      </c>
    </row>
    <row r="326" spans="4:11" ht="12.75">
      <c r="D326" s="4" t="s">
        <v>556</v>
      </c>
      <c r="E326" s="4">
        <v>4</v>
      </c>
      <c r="F326" s="4">
        <f>NT_I!G37</f>
        <v>28</v>
      </c>
      <c r="G326" s="4">
        <f>IF(NT_I!H37&lt;&gt;"",NT_I!H37,"")</f>
      </c>
      <c r="H326" s="26">
        <f t="shared" si="10"/>
        <v>0</v>
      </c>
      <c r="I326" s="4">
        <f t="shared" si="11"/>
        <v>0</v>
      </c>
      <c r="J326" s="27">
        <f>NT_I!I37</f>
        <v>0</v>
      </c>
      <c r="K326" s="27">
        <f>NT_I!J37</f>
        <v>0</v>
      </c>
    </row>
    <row r="327" spans="4:11" ht="12.75">
      <c r="D327" s="4" t="s">
        <v>556</v>
      </c>
      <c r="E327" s="4">
        <v>4</v>
      </c>
      <c r="F327" s="4">
        <f>NT_I!G38</f>
        <v>29</v>
      </c>
      <c r="G327" s="4">
        <f>IF(NT_I!H38&lt;&gt;"",NT_I!H38,"")</f>
      </c>
      <c r="H327" s="26">
        <f t="shared" si="10"/>
        <v>0</v>
      </c>
      <c r="I327" s="4">
        <f t="shared" si="11"/>
        <v>0</v>
      </c>
      <c r="J327" s="27">
        <f>NT_I!I38</f>
        <v>0</v>
      </c>
      <c r="K327" s="27">
        <f>NT_I!J38</f>
        <v>0</v>
      </c>
    </row>
    <row r="328" spans="4:11" ht="12.75">
      <c r="D328" s="4" t="s">
        <v>556</v>
      </c>
      <c r="E328" s="4">
        <v>4</v>
      </c>
      <c r="F328" s="4">
        <f>NT_I!G39</f>
        <v>30</v>
      </c>
      <c r="G328" s="4">
        <f>IF(NT_I!H39&lt;&gt;"",NT_I!H39,"")</f>
      </c>
      <c r="H328" s="26">
        <f t="shared" si="10"/>
        <v>0</v>
      </c>
      <c r="I328" s="4">
        <f t="shared" si="11"/>
        <v>0</v>
      </c>
      <c r="J328" s="27">
        <f>NT_I!I39</f>
        <v>0</v>
      </c>
      <c r="K328" s="27">
        <f>NT_I!J39</f>
        <v>0</v>
      </c>
    </row>
    <row r="329" spans="4:11" ht="12.75">
      <c r="D329" s="4" t="s">
        <v>556</v>
      </c>
      <c r="E329" s="4">
        <v>4</v>
      </c>
      <c r="F329" s="4">
        <f>NT_I!G40</f>
        <v>31</v>
      </c>
      <c r="G329" s="4">
        <f>IF(NT_I!H40&lt;&gt;"",NT_I!H40,"")</f>
      </c>
      <c r="H329" s="26">
        <f t="shared" si="10"/>
        <v>0</v>
      </c>
      <c r="I329" s="4">
        <f t="shared" si="11"/>
        <v>0</v>
      </c>
      <c r="J329" s="27">
        <f>NT_I!I40</f>
        <v>0</v>
      </c>
      <c r="K329" s="27">
        <f>NT_I!J40</f>
        <v>0</v>
      </c>
    </row>
    <row r="330" spans="4:11" ht="12.75">
      <c r="D330" s="4" t="s">
        <v>556</v>
      </c>
      <c r="E330" s="4">
        <v>4</v>
      </c>
      <c r="F330" s="4">
        <f>NT_I!G41</f>
        <v>32</v>
      </c>
      <c r="G330" s="4">
        <f>IF(NT_I!H41&lt;&gt;"",NT_I!H41,"")</f>
      </c>
      <c r="H330" s="26">
        <f t="shared" si="10"/>
        <v>0</v>
      </c>
      <c r="I330" s="4">
        <f t="shared" si="11"/>
        <v>0</v>
      </c>
      <c r="J330" s="27">
        <f>NT_I!I41</f>
        <v>0</v>
      </c>
      <c r="K330" s="27">
        <f>NT_I!J41</f>
        <v>0</v>
      </c>
    </row>
    <row r="331" spans="4:11" ht="12.75">
      <c r="D331" s="4" t="s">
        <v>556</v>
      </c>
      <c r="E331" s="4">
        <v>4</v>
      </c>
      <c r="F331" s="4">
        <f>NT_I!G42</f>
        <v>33</v>
      </c>
      <c r="G331" s="4">
        <f>IF(NT_I!H42&lt;&gt;"",NT_I!H42,"")</f>
      </c>
      <c r="H331" s="26">
        <f t="shared" si="10"/>
        <v>0</v>
      </c>
      <c r="I331" s="4">
        <f t="shared" si="11"/>
        <v>0</v>
      </c>
      <c r="J331" s="27">
        <f>NT_I!I42</f>
        <v>0</v>
      </c>
      <c r="K331" s="27">
        <f>NT_I!J42</f>
        <v>0</v>
      </c>
    </row>
    <row r="332" spans="4:11" ht="12.75">
      <c r="D332" s="4" t="s">
        <v>556</v>
      </c>
      <c r="E332" s="4">
        <v>4</v>
      </c>
      <c r="F332" s="4">
        <f>NT_I!G43</f>
        <v>34</v>
      </c>
      <c r="G332" s="4">
        <f>IF(NT_I!H43&lt;&gt;"",NT_I!H43,"")</f>
      </c>
      <c r="H332" s="26">
        <f t="shared" si="10"/>
        <v>0</v>
      </c>
      <c r="I332" s="4">
        <f t="shared" si="11"/>
        <v>0</v>
      </c>
      <c r="J332" s="27">
        <f>NT_I!I43</f>
        <v>0</v>
      </c>
      <c r="K332" s="27">
        <f>NT_I!J43</f>
        <v>0</v>
      </c>
    </row>
    <row r="333" spans="4:11" ht="12.75">
      <c r="D333" s="4" t="s">
        <v>556</v>
      </c>
      <c r="E333" s="4">
        <v>4</v>
      </c>
      <c r="F333" s="4">
        <f>NT_I!G45</f>
        <v>35</v>
      </c>
      <c r="G333" s="4">
        <f>IF(NT_I!H45&lt;&gt;"",NT_I!H45,"")</f>
      </c>
      <c r="H333" s="26">
        <f t="shared" si="10"/>
        <v>0</v>
      </c>
      <c r="I333" s="4">
        <f t="shared" si="11"/>
        <v>0</v>
      </c>
      <c r="J333" s="27">
        <f>NT_I!I45</f>
        <v>0</v>
      </c>
      <c r="K333" s="27">
        <f>NT_I!J45</f>
        <v>0</v>
      </c>
    </row>
    <row r="334" spans="4:11" ht="12.75">
      <c r="D334" s="4" t="s">
        <v>556</v>
      </c>
      <c r="E334" s="4">
        <v>4</v>
      </c>
      <c r="F334" s="4">
        <f>NT_I!G46</f>
        <v>36</v>
      </c>
      <c r="G334" s="4">
        <f>IF(NT_I!H46&lt;&gt;"",NT_I!H46,"")</f>
      </c>
      <c r="H334" s="26">
        <f t="shared" si="10"/>
        <v>0</v>
      </c>
      <c r="I334" s="4">
        <f t="shared" si="11"/>
        <v>0</v>
      </c>
      <c r="J334" s="27">
        <f>NT_I!I46</f>
        <v>0</v>
      </c>
      <c r="K334" s="27">
        <f>NT_I!J46</f>
        <v>0</v>
      </c>
    </row>
    <row r="335" spans="4:11" ht="12.75">
      <c r="D335" s="4" t="s">
        <v>556</v>
      </c>
      <c r="E335" s="4">
        <v>4</v>
      </c>
      <c r="F335" s="4">
        <f>NT_I!G47</f>
        <v>37</v>
      </c>
      <c r="G335" s="4">
        <f>IF(NT_I!H47&lt;&gt;"",NT_I!H47,"")</f>
      </c>
      <c r="H335" s="26">
        <f t="shared" si="10"/>
        <v>0</v>
      </c>
      <c r="I335" s="4">
        <f t="shared" si="11"/>
        <v>0</v>
      </c>
      <c r="J335" s="27">
        <f>NT_I!I47</f>
        <v>0</v>
      </c>
      <c r="K335" s="27">
        <f>NT_I!J47</f>
        <v>0</v>
      </c>
    </row>
    <row r="336" spans="4:11" ht="12.75">
      <c r="D336" s="4" t="s">
        <v>556</v>
      </c>
      <c r="E336" s="4">
        <v>4</v>
      </c>
      <c r="F336" s="4">
        <f>NT_I!G48</f>
        <v>38</v>
      </c>
      <c r="G336" s="4">
        <f>IF(NT_I!H48&lt;&gt;"",NT_I!H48,"")</f>
      </c>
      <c r="H336" s="26">
        <f t="shared" si="10"/>
        <v>0</v>
      </c>
      <c r="I336" s="4">
        <f t="shared" si="11"/>
        <v>0</v>
      </c>
      <c r="J336" s="27">
        <f>NT_I!I48</f>
        <v>0</v>
      </c>
      <c r="K336" s="27">
        <f>NT_I!J48</f>
        <v>0</v>
      </c>
    </row>
    <row r="337" spans="4:11" ht="12.75">
      <c r="D337" s="4" t="s">
        <v>556</v>
      </c>
      <c r="E337" s="4">
        <v>4</v>
      </c>
      <c r="F337" s="4">
        <f>NT_I!G49</f>
        <v>39</v>
      </c>
      <c r="G337" s="4">
        <f>IF(NT_I!H49&lt;&gt;"",NT_I!H49,"")</f>
      </c>
      <c r="H337" s="26">
        <f t="shared" si="10"/>
        <v>0</v>
      </c>
      <c r="I337" s="4">
        <f t="shared" si="11"/>
        <v>0</v>
      </c>
      <c r="J337" s="27">
        <f>NT_I!I49</f>
        <v>0</v>
      </c>
      <c r="K337" s="27">
        <f>NT_I!J49</f>
        <v>0</v>
      </c>
    </row>
    <row r="338" spans="4:11" ht="12.75">
      <c r="D338" s="4" t="s">
        <v>556</v>
      </c>
      <c r="E338" s="4">
        <v>4</v>
      </c>
      <c r="F338" s="4">
        <f>NT_I!G50</f>
        <v>40</v>
      </c>
      <c r="G338" s="4">
        <f>IF(NT_I!H50&lt;&gt;"",NT_I!H50,"")</f>
      </c>
      <c r="H338" s="26">
        <f t="shared" si="10"/>
        <v>0</v>
      </c>
      <c r="I338" s="4">
        <f t="shared" si="11"/>
        <v>0</v>
      </c>
      <c r="J338" s="27">
        <f>NT_I!I50</f>
        <v>0</v>
      </c>
      <c r="K338" s="27">
        <f>NT_I!J50</f>
        <v>0</v>
      </c>
    </row>
    <row r="339" spans="4:11" ht="12.75">
      <c r="D339" s="4" t="s">
        <v>556</v>
      </c>
      <c r="E339" s="4">
        <v>4</v>
      </c>
      <c r="F339" s="4">
        <f>NT_I!G51</f>
        <v>41</v>
      </c>
      <c r="G339" s="4">
        <f>IF(NT_I!H51&lt;&gt;"",NT_I!H51,"")</f>
      </c>
      <c r="H339" s="26">
        <f t="shared" si="10"/>
        <v>0</v>
      </c>
      <c r="I339" s="4">
        <f t="shared" si="11"/>
        <v>0</v>
      </c>
      <c r="J339" s="27">
        <f>NT_I!I51</f>
        <v>0</v>
      </c>
      <c r="K339" s="27">
        <f>NT_I!J51</f>
        <v>0</v>
      </c>
    </row>
    <row r="340" spans="4:11" ht="12.75">
      <c r="D340" s="4" t="s">
        <v>556</v>
      </c>
      <c r="E340" s="4">
        <v>4</v>
      </c>
      <c r="F340" s="4">
        <f>NT_I!G52</f>
        <v>42</v>
      </c>
      <c r="G340" s="4">
        <f>IF(NT_I!H52&lt;&gt;"",NT_I!H52,"")</f>
      </c>
      <c r="H340" s="26">
        <f t="shared" si="10"/>
        <v>0</v>
      </c>
      <c r="I340" s="4">
        <f t="shared" si="11"/>
        <v>0</v>
      </c>
      <c r="J340" s="27">
        <f>NT_I!I52</f>
        <v>0</v>
      </c>
      <c r="K340" s="27">
        <f>NT_I!J52</f>
        <v>0</v>
      </c>
    </row>
    <row r="341" spans="4:11" ht="12.75">
      <c r="D341" s="4" t="s">
        <v>556</v>
      </c>
      <c r="E341" s="4">
        <v>4</v>
      </c>
      <c r="F341" s="4">
        <f>NT_I!G53</f>
        <v>43</v>
      </c>
      <c r="G341" s="4">
        <f>IF(NT_I!H53&lt;&gt;"",NT_I!H53,"")</f>
      </c>
      <c r="H341" s="26">
        <f t="shared" si="10"/>
        <v>0</v>
      </c>
      <c r="I341" s="4">
        <f t="shared" si="11"/>
        <v>0</v>
      </c>
      <c r="J341" s="27">
        <f>NT_I!I53</f>
        <v>0</v>
      </c>
      <c r="K341" s="27">
        <f>NT_I!J53</f>
        <v>0</v>
      </c>
    </row>
    <row r="342" spans="4:11" ht="12.75">
      <c r="D342" s="4" t="s">
        <v>556</v>
      </c>
      <c r="E342" s="4">
        <v>4</v>
      </c>
      <c r="F342" s="4">
        <f>NT_I!G54</f>
        <v>44</v>
      </c>
      <c r="G342" s="4">
        <f>IF(NT_I!H54&lt;&gt;"",NT_I!H54,"")</f>
      </c>
      <c r="H342" s="26">
        <f t="shared" si="10"/>
        <v>0</v>
      </c>
      <c r="I342" s="4">
        <f t="shared" si="11"/>
        <v>0</v>
      </c>
      <c r="J342" s="27">
        <f>NT_I!I54</f>
        <v>0</v>
      </c>
      <c r="K342" s="27">
        <f>NT_I!J54</f>
        <v>0</v>
      </c>
    </row>
    <row r="343" spans="4:11" ht="12.75">
      <c r="D343" s="4" t="s">
        <v>556</v>
      </c>
      <c r="E343" s="4">
        <v>4</v>
      </c>
      <c r="F343" s="4">
        <f>NT_I!G55</f>
        <v>45</v>
      </c>
      <c r="G343" s="4">
        <f>IF(NT_I!H55&lt;&gt;"",NT_I!H55,"")</f>
      </c>
      <c r="H343" s="26">
        <f t="shared" si="10"/>
        <v>0</v>
      </c>
      <c r="I343" s="4">
        <f t="shared" si="11"/>
        <v>0</v>
      </c>
      <c r="J343" s="27">
        <f>NT_I!I55</f>
        <v>0</v>
      </c>
      <c r="K343" s="27">
        <f>NT_I!J55</f>
        <v>0</v>
      </c>
    </row>
    <row r="344" spans="4:11" ht="12.75">
      <c r="D344" s="4" t="s">
        <v>556</v>
      </c>
      <c r="E344" s="4">
        <v>4</v>
      </c>
      <c r="F344" s="4">
        <f>NT_I!G56</f>
        <v>46</v>
      </c>
      <c r="G344" s="4">
        <f>IF(NT_I!H56&lt;&gt;"",NT_I!H56,"")</f>
      </c>
      <c r="H344" s="26">
        <f t="shared" si="10"/>
        <v>0</v>
      </c>
      <c r="I344" s="4">
        <f t="shared" si="11"/>
        <v>0</v>
      </c>
      <c r="J344" s="27">
        <f>NT_I!I56</f>
        <v>0</v>
      </c>
      <c r="K344" s="27">
        <f>NT_I!J56</f>
        <v>0</v>
      </c>
    </row>
    <row r="345" spans="4:11" ht="12.75">
      <c r="D345" s="4" t="s">
        <v>556</v>
      </c>
      <c r="E345" s="4">
        <v>4</v>
      </c>
      <c r="F345" s="4">
        <f>NT_I!G57</f>
        <v>47</v>
      </c>
      <c r="G345" s="4">
        <f>IF(NT_I!H57&lt;&gt;"",NT_I!H57,"")</f>
      </c>
      <c r="H345" s="26">
        <f t="shared" si="10"/>
        <v>0</v>
      </c>
      <c r="I345" s="4">
        <f t="shared" si="11"/>
        <v>0</v>
      </c>
      <c r="J345" s="27">
        <f>NT_I!I57</f>
        <v>0</v>
      </c>
      <c r="K345" s="27">
        <f>NT_I!J57</f>
        <v>0</v>
      </c>
    </row>
    <row r="346" spans="4:11" ht="12.75">
      <c r="D346" s="4" t="s">
        <v>556</v>
      </c>
      <c r="E346" s="4">
        <v>4</v>
      </c>
      <c r="F346" s="4">
        <f>NT_I!G58</f>
        <v>48</v>
      </c>
      <c r="G346" s="4">
        <f>IF(NT_I!H58&lt;&gt;"",NT_I!H58,"")</f>
      </c>
      <c r="H346" s="26">
        <f t="shared" si="10"/>
        <v>0</v>
      </c>
      <c r="I346" s="4">
        <f t="shared" si="11"/>
        <v>0</v>
      </c>
      <c r="J346" s="27">
        <f>NT_I!I58</f>
        <v>0</v>
      </c>
      <c r="K346" s="27">
        <f>NT_I!J58</f>
        <v>0</v>
      </c>
    </row>
    <row r="347" spans="4:11" ht="12.75">
      <c r="D347" s="4" t="s">
        <v>556</v>
      </c>
      <c r="E347" s="4">
        <v>4</v>
      </c>
      <c r="F347" s="4">
        <f>NT_I!G59</f>
        <v>49</v>
      </c>
      <c r="G347" s="4">
        <f>IF(NT_I!H59&lt;&gt;"",NT_I!H59,"")</f>
      </c>
      <c r="H347" s="26">
        <f t="shared" si="10"/>
        <v>0</v>
      </c>
      <c r="I347" s="4">
        <f t="shared" si="11"/>
        <v>0</v>
      </c>
      <c r="J347" s="27">
        <f>NT_I!I59</f>
        <v>0</v>
      </c>
      <c r="K347" s="27">
        <f>NT_I!J59</f>
        <v>0</v>
      </c>
    </row>
    <row r="348" spans="4:11" ht="12.75">
      <c r="D348" s="4" t="s">
        <v>556</v>
      </c>
      <c r="E348" s="4">
        <v>4</v>
      </c>
      <c r="F348" s="4">
        <f>NT_I!G60</f>
        <v>50</v>
      </c>
      <c r="G348" s="4">
        <f>IF(NT_I!H60&lt;&gt;"",NT_I!H60,"")</f>
      </c>
      <c r="H348" s="26">
        <f t="shared" si="10"/>
        <v>0</v>
      </c>
      <c r="I348" s="4">
        <f t="shared" si="11"/>
        <v>0</v>
      </c>
      <c r="J348" s="27">
        <f>NT_I!I60</f>
        <v>0</v>
      </c>
      <c r="K348" s="27">
        <f>NT_I!J60</f>
        <v>0</v>
      </c>
    </row>
    <row r="349" spans="4:11" ht="12.75">
      <c r="D349" s="4" t="s">
        <v>557</v>
      </c>
      <c r="E349" s="4">
        <v>5</v>
      </c>
      <c r="F349" s="28">
        <f>NT_D!G9</f>
        <v>1</v>
      </c>
      <c r="G349" s="28">
        <f>IF(NT_D!H9&lt;&gt;"",NT_D!H9,"")</f>
      </c>
      <c r="H349" s="26">
        <f t="shared" si="10"/>
        <v>0</v>
      </c>
      <c r="I349" s="4">
        <f t="shared" si="11"/>
        <v>0</v>
      </c>
      <c r="J349" s="27">
        <f>NT_D!I9</f>
        <v>0</v>
      </c>
      <c r="K349" s="27">
        <f>NT_D!J9</f>
        <v>0</v>
      </c>
    </row>
    <row r="350" spans="4:11" ht="12.75">
      <c r="D350" s="4" t="s">
        <v>557</v>
      </c>
      <c r="E350" s="4">
        <v>5</v>
      </c>
      <c r="F350" s="28">
        <f>NT_D!G10</f>
        <v>2</v>
      </c>
      <c r="G350" s="28">
        <f>IF(NT_D!H10&lt;&gt;"",NT_D!H10,"")</f>
      </c>
      <c r="H350" s="26">
        <f t="shared" si="10"/>
        <v>0</v>
      </c>
      <c r="I350" s="4">
        <f t="shared" si="11"/>
        <v>0</v>
      </c>
      <c r="J350" s="27">
        <f>NT_D!I10</f>
        <v>0</v>
      </c>
      <c r="K350" s="27">
        <f>NT_D!J10</f>
        <v>0</v>
      </c>
    </row>
    <row r="351" spans="4:11" ht="12.75">
      <c r="D351" s="4" t="s">
        <v>557</v>
      </c>
      <c r="E351" s="4">
        <v>5</v>
      </c>
      <c r="F351" s="28">
        <f>NT_D!G11</f>
        <v>3</v>
      </c>
      <c r="G351" s="28">
        <f>IF(NT_D!H11&lt;&gt;"",NT_D!H11,"")</f>
      </c>
      <c r="H351" s="26">
        <f t="shared" si="10"/>
        <v>0</v>
      </c>
      <c r="I351" s="4">
        <f t="shared" si="11"/>
        <v>0</v>
      </c>
      <c r="J351" s="27">
        <f>NT_D!I11</f>
        <v>0</v>
      </c>
      <c r="K351" s="27">
        <f>NT_D!J11</f>
        <v>0</v>
      </c>
    </row>
    <row r="352" spans="4:11" ht="12.75">
      <c r="D352" s="4" t="s">
        <v>557</v>
      </c>
      <c r="E352" s="4">
        <v>5</v>
      </c>
      <c r="F352" s="28">
        <f>NT_D!G12</f>
        <v>4</v>
      </c>
      <c r="G352" s="28">
        <f>IF(NT_D!H12&lt;&gt;"",NT_D!H12,"")</f>
      </c>
      <c r="H352" s="26">
        <f t="shared" si="10"/>
        <v>0</v>
      </c>
      <c r="I352" s="4">
        <f t="shared" si="11"/>
        <v>0</v>
      </c>
      <c r="J352" s="27">
        <f>NT_D!I12</f>
        <v>0</v>
      </c>
      <c r="K352" s="27">
        <f>NT_D!J12</f>
        <v>0</v>
      </c>
    </row>
    <row r="353" spans="4:11" ht="12.75">
      <c r="D353" s="4" t="s">
        <v>557</v>
      </c>
      <c r="E353" s="4">
        <v>5</v>
      </c>
      <c r="F353" s="28">
        <f>NT_D!G13</f>
        <v>5</v>
      </c>
      <c r="G353" s="28">
        <f>IF(NT_D!H13&lt;&gt;"",NT_D!H13,"")</f>
      </c>
      <c r="H353" s="26">
        <f t="shared" si="10"/>
        <v>0</v>
      </c>
      <c r="I353" s="4">
        <f t="shared" si="11"/>
        <v>0</v>
      </c>
      <c r="J353" s="27">
        <f>NT_D!I13</f>
        <v>0</v>
      </c>
      <c r="K353" s="27">
        <f>NT_D!J13</f>
        <v>0</v>
      </c>
    </row>
    <row r="354" spans="4:11" ht="12.75">
      <c r="D354" s="4" t="s">
        <v>557</v>
      </c>
      <c r="E354" s="4">
        <v>5</v>
      </c>
      <c r="F354" s="28">
        <f>NT_D!G14</f>
        <v>6</v>
      </c>
      <c r="G354" s="28">
        <f>IF(NT_D!H14&lt;&gt;"",NT_D!H14,"")</f>
      </c>
      <c r="H354" s="26">
        <f t="shared" si="10"/>
        <v>0</v>
      </c>
      <c r="I354" s="4">
        <f t="shared" si="11"/>
        <v>0</v>
      </c>
      <c r="J354" s="27">
        <f>NT_D!I14</f>
        <v>0</v>
      </c>
      <c r="K354" s="27">
        <f>NT_D!J14</f>
        <v>0</v>
      </c>
    </row>
    <row r="355" spans="4:11" ht="12.75">
      <c r="D355" s="4" t="s">
        <v>557</v>
      </c>
      <c r="E355" s="4">
        <v>5</v>
      </c>
      <c r="F355" s="28">
        <f>NT_D!G15</f>
        <v>7</v>
      </c>
      <c r="G355" s="28">
        <f>IF(NT_D!H15&lt;&gt;"",NT_D!H15,"")</f>
      </c>
      <c r="H355" s="26">
        <f t="shared" si="10"/>
        <v>0</v>
      </c>
      <c r="I355" s="4">
        <f t="shared" si="11"/>
        <v>0</v>
      </c>
      <c r="J355" s="27">
        <f>NT_D!I15</f>
        <v>0</v>
      </c>
      <c r="K355" s="27">
        <f>NT_D!J15</f>
        <v>0</v>
      </c>
    </row>
    <row r="356" spans="4:11" ht="12.75">
      <c r="D356" s="4" t="s">
        <v>557</v>
      </c>
      <c r="E356" s="4">
        <v>5</v>
      </c>
      <c r="F356" s="28">
        <f>NT_D!G16</f>
        <v>8</v>
      </c>
      <c r="G356" s="28">
        <f>IF(NT_D!H16&lt;&gt;"",NT_D!H16,"")</f>
      </c>
      <c r="H356" s="26">
        <f t="shared" si="10"/>
        <v>0</v>
      </c>
      <c r="I356" s="4">
        <f t="shared" si="11"/>
        <v>0</v>
      </c>
      <c r="J356" s="27">
        <f>NT_D!I16</f>
        <v>0</v>
      </c>
      <c r="K356" s="27">
        <f>NT_D!J16</f>
        <v>0</v>
      </c>
    </row>
    <row r="357" spans="4:11" ht="12.75">
      <c r="D357" s="4" t="s">
        <v>557</v>
      </c>
      <c r="E357" s="4">
        <v>5</v>
      </c>
      <c r="F357" s="28">
        <f>NT_D!G17</f>
        <v>9</v>
      </c>
      <c r="G357" s="28">
        <f>IF(NT_D!H17&lt;&gt;"",NT_D!H17,"")</f>
      </c>
      <c r="H357" s="26">
        <f t="shared" si="10"/>
        <v>0</v>
      </c>
      <c r="I357" s="4">
        <f t="shared" si="11"/>
        <v>0</v>
      </c>
      <c r="J357" s="27">
        <f>NT_D!I17</f>
        <v>0</v>
      </c>
      <c r="K357" s="27">
        <f>NT_D!J17</f>
        <v>0</v>
      </c>
    </row>
    <row r="358" spans="4:11" ht="12.75">
      <c r="D358" s="4" t="s">
        <v>557</v>
      </c>
      <c r="E358" s="4">
        <v>5</v>
      </c>
      <c r="F358" s="28">
        <f>NT_D!G18</f>
        <v>10</v>
      </c>
      <c r="G358" s="28">
        <f>IF(NT_D!H18&lt;&gt;"",NT_D!H18,"")</f>
      </c>
      <c r="H358" s="26">
        <f t="shared" si="10"/>
        <v>0</v>
      </c>
      <c r="I358" s="4">
        <f t="shared" si="11"/>
        <v>0</v>
      </c>
      <c r="J358" s="27">
        <f>NT_D!I18</f>
        <v>0</v>
      </c>
      <c r="K358" s="27">
        <f>NT_D!J18</f>
        <v>0</v>
      </c>
    </row>
    <row r="359" spans="4:11" ht="12.75">
      <c r="D359" s="4" t="s">
        <v>557</v>
      </c>
      <c r="E359" s="4">
        <v>5</v>
      </c>
      <c r="F359" s="28">
        <f>NT_D!G19</f>
        <v>11</v>
      </c>
      <c r="G359" s="28">
        <f>IF(NT_D!H19&lt;&gt;"",NT_D!H19,"")</f>
      </c>
      <c r="H359" s="26">
        <f t="shared" si="10"/>
        <v>0</v>
      </c>
      <c r="I359" s="4">
        <f t="shared" si="11"/>
        <v>0</v>
      </c>
      <c r="J359" s="27">
        <f>NT_D!I19</f>
        <v>0</v>
      </c>
      <c r="K359" s="27">
        <f>NT_D!J19</f>
        <v>0</v>
      </c>
    </row>
    <row r="360" spans="4:11" ht="12.75">
      <c r="D360" s="4" t="s">
        <v>557</v>
      </c>
      <c r="E360" s="4">
        <v>5</v>
      </c>
      <c r="F360" s="28">
        <f>NT_D!G20</f>
        <v>12</v>
      </c>
      <c r="G360" s="28">
        <f>IF(NT_D!H20&lt;&gt;"",NT_D!H20,"")</f>
      </c>
      <c r="H360" s="26">
        <f t="shared" si="10"/>
        <v>0</v>
      </c>
      <c r="I360" s="4">
        <f t="shared" si="11"/>
        <v>0</v>
      </c>
      <c r="J360" s="27">
        <f>NT_D!I20</f>
        <v>0</v>
      </c>
      <c r="K360" s="27">
        <f>NT_D!J20</f>
        <v>0</v>
      </c>
    </row>
    <row r="361" spans="4:11" ht="12.75">
      <c r="D361" s="4" t="s">
        <v>557</v>
      </c>
      <c r="E361" s="4">
        <v>5</v>
      </c>
      <c r="F361" s="28">
        <f>NT_D!G21</f>
        <v>13</v>
      </c>
      <c r="G361" s="28">
        <f>IF(NT_D!H21&lt;&gt;"",NT_D!H21,"")</f>
      </c>
      <c r="H361" s="26">
        <f t="shared" si="10"/>
        <v>0</v>
      </c>
      <c r="I361" s="4">
        <f t="shared" si="11"/>
        <v>0</v>
      </c>
      <c r="J361" s="27">
        <f>NT_D!I21</f>
        <v>0</v>
      </c>
      <c r="K361" s="27">
        <f>NT_D!J21</f>
        <v>0</v>
      </c>
    </row>
    <row r="362" spans="4:11" ht="12.75">
      <c r="D362" s="4" t="s">
        <v>557</v>
      </c>
      <c r="E362" s="4">
        <v>5</v>
      </c>
      <c r="F362" s="28">
        <f>NT_D!G22</f>
        <v>14</v>
      </c>
      <c r="G362" s="28">
        <f>IF(NT_D!H22&lt;&gt;"",NT_D!H22,"")</f>
      </c>
      <c r="H362" s="26">
        <f t="shared" si="10"/>
        <v>0</v>
      </c>
      <c r="I362" s="4">
        <f t="shared" si="11"/>
        <v>0</v>
      </c>
      <c r="J362" s="27">
        <f>NT_D!I22</f>
        <v>0</v>
      </c>
      <c r="K362" s="27">
        <f>NT_D!J22</f>
        <v>0</v>
      </c>
    </row>
    <row r="363" spans="4:11" ht="12.75">
      <c r="D363" s="4" t="s">
        <v>557</v>
      </c>
      <c r="E363" s="4">
        <v>5</v>
      </c>
      <c r="F363" s="28">
        <f>NT_D!G24</f>
        <v>15</v>
      </c>
      <c r="G363" s="28">
        <f>IF(NT_D!H24&lt;&gt;"",NT_D!H24,"")</f>
      </c>
      <c r="H363" s="26">
        <f t="shared" si="10"/>
        <v>0</v>
      </c>
      <c r="I363" s="4">
        <f t="shared" si="11"/>
        <v>0</v>
      </c>
      <c r="J363" s="27">
        <f>NT_D!I24</f>
        <v>0</v>
      </c>
      <c r="K363" s="27">
        <f>NT_D!J24</f>
        <v>0</v>
      </c>
    </row>
    <row r="364" spans="4:11" ht="12.75">
      <c r="D364" s="4" t="s">
        <v>557</v>
      </c>
      <c r="E364" s="4">
        <v>5</v>
      </c>
      <c r="F364" s="28">
        <f>NT_D!G25</f>
        <v>16</v>
      </c>
      <c r="G364" s="28">
        <f>IF(NT_D!H25&lt;&gt;"",NT_D!H25,"")</f>
      </c>
      <c r="H364" s="26">
        <f t="shared" si="10"/>
        <v>0</v>
      </c>
      <c r="I364" s="4">
        <f t="shared" si="11"/>
        <v>0</v>
      </c>
      <c r="J364" s="27">
        <f>NT_D!I25</f>
        <v>0</v>
      </c>
      <c r="K364" s="27">
        <f>NT_D!J25</f>
        <v>0</v>
      </c>
    </row>
    <row r="365" spans="4:11" ht="12.75">
      <c r="D365" s="4" t="s">
        <v>557</v>
      </c>
      <c r="E365" s="4">
        <v>5</v>
      </c>
      <c r="F365" s="28">
        <f>NT_D!G26</f>
        <v>17</v>
      </c>
      <c r="G365" s="28">
        <f>IF(NT_D!H26&lt;&gt;"",NT_D!H26,"")</f>
      </c>
      <c r="H365" s="26">
        <f t="shared" si="10"/>
        <v>0</v>
      </c>
      <c r="I365" s="4">
        <f t="shared" si="11"/>
        <v>0</v>
      </c>
      <c r="J365" s="27">
        <f>NT_D!I26</f>
        <v>0</v>
      </c>
      <c r="K365" s="27">
        <f>NT_D!J26</f>
        <v>0</v>
      </c>
    </row>
    <row r="366" spans="4:11" ht="12.75">
      <c r="D366" s="4" t="s">
        <v>557</v>
      </c>
      <c r="E366" s="4">
        <v>5</v>
      </c>
      <c r="F366" s="28">
        <f>NT_D!G27</f>
        <v>18</v>
      </c>
      <c r="G366" s="28">
        <f>IF(NT_D!H27&lt;&gt;"",NT_D!H27,"")</f>
      </c>
      <c r="H366" s="26">
        <f t="shared" si="10"/>
        <v>0</v>
      </c>
      <c r="I366" s="4">
        <f t="shared" si="11"/>
        <v>0</v>
      </c>
      <c r="J366" s="27">
        <f>NT_D!I27</f>
        <v>0</v>
      </c>
      <c r="K366" s="27">
        <f>NT_D!J27</f>
        <v>0</v>
      </c>
    </row>
    <row r="367" spans="4:11" ht="12.75">
      <c r="D367" s="4" t="s">
        <v>557</v>
      </c>
      <c r="E367" s="4">
        <v>5</v>
      </c>
      <c r="F367" s="28">
        <f>NT_D!G28</f>
        <v>19</v>
      </c>
      <c r="G367" s="28">
        <f>IF(NT_D!H28&lt;&gt;"",NT_D!H28,"")</f>
      </c>
      <c r="H367" s="26">
        <f t="shared" si="10"/>
        <v>0</v>
      </c>
      <c r="I367" s="4">
        <f t="shared" si="11"/>
        <v>0</v>
      </c>
      <c r="J367" s="27">
        <f>NT_D!I28</f>
        <v>0</v>
      </c>
      <c r="K367" s="27">
        <f>NT_D!J28</f>
        <v>0</v>
      </c>
    </row>
    <row r="368" spans="4:11" ht="12.75">
      <c r="D368" s="4" t="s">
        <v>557</v>
      </c>
      <c r="E368" s="4">
        <v>5</v>
      </c>
      <c r="F368" s="28">
        <f>NT_D!G29</f>
        <v>20</v>
      </c>
      <c r="G368" s="28">
        <f>IF(NT_D!H29&lt;&gt;"",NT_D!H29,"")</f>
      </c>
      <c r="H368" s="26">
        <f t="shared" si="10"/>
        <v>0</v>
      </c>
      <c r="I368" s="4">
        <f t="shared" si="11"/>
        <v>0</v>
      </c>
      <c r="J368" s="27">
        <f>NT_D!I29</f>
        <v>0</v>
      </c>
      <c r="K368" s="27">
        <f>NT_D!J29</f>
        <v>0</v>
      </c>
    </row>
    <row r="369" spans="4:11" ht="12.75">
      <c r="D369" s="4" t="s">
        <v>557</v>
      </c>
      <c r="E369" s="4">
        <v>5</v>
      </c>
      <c r="F369" s="28">
        <f>NT_D!G30</f>
        <v>21</v>
      </c>
      <c r="G369" s="28">
        <f>IF(NT_D!H30&lt;&gt;"",NT_D!H30,"")</f>
      </c>
      <c r="H369" s="26">
        <f t="shared" si="10"/>
        <v>0</v>
      </c>
      <c r="I369" s="4">
        <f t="shared" si="11"/>
        <v>0</v>
      </c>
      <c r="J369" s="27">
        <f>NT_D!I30</f>
        <v>0</v>
      </c>
      <c r="K369" s="27">
        <f>NT_D!J30</f>
        <v>0</v>
      </c>
    </row>
    <row r="370" spans="4:11" ht="12.75">
      <c r="D370" s="4" t="s">
        <v>557</v>
      </c>
      <c r="E370" s="4">
        <v>5</v>
      </c>
      <c r="F370" s="28">
        <f>NT_D!G31</f>
        <v>22</v>
      </c>
      <c r="G370" s="28">
        <f>IF(NT_D!H31&lt;&gt;"",NT_D!H31,"")</f>
      </c>
      <c r="H370" s="26">
        <f t="shared" si="10"/>
        <v>0</v>
      </c>
      <c r="I370" s="4">
        <f t="shared" si="11"/>
        <v>0</v>
      </c>
      <c r="J370" s="27">
        <f>NT_D!I31</f>
        <v>0</v>
      </c>
      <c r="K370" s="27">
        <f>NT_D!J31</f>
        <v>0</v>
      </c>
    </row>
    <row r="371" spans="4:11" ht="12.75">
      <c r="D371" s="4" t="s">
        <v>557</v>
      </c>
      <c r="E371" s="4">
        <v>5</v>
      </c>
      <c r="F371" s="28">
        <f>NT_D!G32</f>
        <v>23</v>
      </c>
      <c r="G371" s="28">
        <f>IF(NT_D!H32&lt;&gt;"",NT_D!H32,"")</f>
      </c>
      <c r="H371" s="26">
        <f t="shared" si="10"/>
        <v>0</v>
      </c>
      <c r="I371" s="4">
        <f t="shared" si="11"/>
        <v>0</v>
      </c>
      <c r="J371" s="27">
        <f>NT_D!I32</f>
        <v>0</v>
      </c>
      <c r="K371" s="27">
        <f>NT_D!J32</f>
        <v>0</v>
      </c>
    </row>
    <row r="372" spans="4:11" ht="12.75">
      <c r="D372" s="4" t="s">
        <v>557</v>
      </c>
      <c r="E372" s="4">
        <v>5</v>
      </c>
      <c r="F372" s="28">
        <f>NT_D!G33</f>
        <v>24</v>
      </c>
      <c r="G372" s="28">
        <f>IF(NT_D!H33&lt;&gt;"",NT_D!H33,"")</f>
      </c>
      <c r="H372" s="26">
        <f t="shared" si="10"/>
        <v>0</v>
      </c>
      <c r="I372" s="4">
        <f t="shared" si="11"/>
        <v>0</v>
      </c>
      <c r="J372" s="27">
        <f>NT_D!I33</f>
        <v>0</v>
      </c>
      <c r="K372" s="27">
        <f>NT_D!J33</f>
        <v>0</v>
      </c>
    </row>
    <row r="373" spans="4:11" ht="12.75">
      <c r="D373" s="4" t="s">
        <v>557</v>
      </c>
      <c r="E373" s="4">
        <v>5</v>
      </c>
      <c r="F373" s="28">
        <f>NT_D!G34</f>
        <v>25</v>
      </c>
      <c r="G373" s="28">
        <f>IF(NT_D!H34&lt;&gt;"",NT_D!H34,"")</f>
      </c>
      <c r="H373" s="26">
        <f t="shared" si="10"/>
        <v>0</v>
      </c>
      <c r="I373" s="4">
        <f t="shared" si="11"/>
        <v>0</v>
      </c>
      <c r="J373" s="27">
        <f>NT_D!I34</f>
        <v>0</v>
      </c>
      <c r="K373" s="27">
        <f>NT_D!J34</f>
        <v>0</v>
      </c>
    </row>
    <row r="374" spans="4:11" ht="12.75">
      <c r="D374" s="4" t="s">
        <v>557</v>
      </c>
      <c r="E374" s="4">
        <v>5</v>
      </c>
      <c r="F374" s="28">
        <f>NT_D!G35</f>
        <v>26</v>
      </c>
      <c r="G374" s="28">
        <f>IF(NT_D!H35&lt;&gt;"",NT_D!H35,"")</f>
      </c>
      <c r="H374" s="26">
        <f t="shared" si="10"/>
        <v>0</v>
      </c>
      <c r="I374" s="4">
        <f t="shared" si="11"/>
        <v>0</v>
      </c>
      <c r="J374" s="27">
        <f>NT_D!I35</f>
        <v>0</v>
      </c>
      <c r="K374" s="27">
        <f>NT_D!J35</f>
        <v>0</v>
      </c>
    </row>
    <row r="375" spans="4:11" ht="12.75">
      <c r="D375" s="4" t="s">
        <v>557</v>
      </c>
      <c r="E375" s="4">
        <v>5</v>
      </c>
      <c r="F375" s="28">
        <f>NT_D!G36</f>
        <v>27</v>
      </c>
      <c r="G375" s="28">
        <f>IF(NT_D!H36&lt;&gt;"",NT_D!H36,"")</f>
      </c>
      <c r="H375" s="26">
        <f t="shared" si="10"/>
        <v>0</v>
      </c>
      <c r="I375" s="4">
        <f t="shared" si="11"/>
        <v>0</v>
      </c>
      <c r="J375" s="27">
        <f>NT_D!I36</f>
        <v>0</v>
      </c>
      <c r="K375" s="27">
        <f>NT_D!J36</f>
        <v>0</v>
      </c>
    </row>
    <row r="376" spans="4:11" ht="12.75">
      <c r="D376" s="4" t="s">
        <v>557</v>
      </c>
      <c r="E376" s="4">
        <v>5</v>
      </c>
      <c r="F376" s="28">
        <f>NT_D!G37</f>
        <v>28</v>
      </c>
      <c r="G376" s="28">
        <f>IF(NT_D!H37&lt;&gt;"",NT_D!H37,"")</f>
      </c>
      <c r="H376" s="26">
        <f t="shared" si="10"/>
        <v>0</v>
      </c>
      <c r="I376" s="4">
        <f t="shared" si="11"/>
        <v>0</v>
      </c>
      <c r="J376" s="27">
        <f>NT_D!I37</f>
        <v>0</v>
      </c>
      <c r="K376" s="27">
        <f>NT_D!J37</f>
        <v>0</v>
      </c>
    </row>
    <row r="377" spans="4:11" ht="12.75">
      <c r="D377" s="4" t="s">
        <v>557</v>
      </c>
      <c r="E377" s="4">
        <v>5</v>
      </c>
      <c r="F377" s="28">
        <f>NT_D!G39</f>
        <v>29</v>
      </c>
      <c r="G377" s="28">
        <f>IF(NT_D!H39&lt;&gt;"",NT_D!H39,"")</f>
      </c>
      <c r="H377" s="26">
        <f t="shared" si="10"/>
        <v>0</v>
      </c>
      <c r="I377" s="4">
        <f t="shared" si="11"/>
        <v>0</v>
      </c>
      <c r="J377" s="27">
        <f>NT_D!I39</f>
        <v>0</v>
      </c>
      <c r="K377" s="27">
        <f>NT_D!J39</f>
        <v>0</v>
      </c>
    </row>
    <row r="378" spans="4:11" ht="12.75">
      <c r="D378" s="4" t="s">
        <v>557</v>
      </c>
      <c r="E378" s="4">
        <v>5</v>
      </c>
      <c r="F378" s="28">
        <f>NT_D!G40</f>
        <v>30</v>
      </c>
      <c r="G378" s="28">
        <f>IF(NT_D!H40&lt;&gt;"",NT_D!H40,"")</f>
      </c>
      <c r="H378" s="26">
        <f t="shared" si="10"/>
        <v>0</v>
      </c>
      <c r="I378" s="4">
        <f t="shared" si="11"/>
        <v>0</v>
      </c>
      <c r="J378" s="27">
        <f>NT_D!I40</f>
        <v>0</v>
      </c>
      <c r="K378" s="27">
        <f>NT_D!J40</f>
        <v>0</v>
      </c>
    </row>
    <row r="379" spans="4:11" ht="12.75">
      <c r="D379" s="4" t="s">
        <v>557</v>
      </c>
      <c r="E379" s="4">
        <v>5</v>
      </c>
      <c r="F379" s="28">
        <f>NT_D!G41</f>
        <v>31</v>
      </c>
      <c r="G379" s="28">
        <f>IF(NT_D!H41&lt;&gt;"",NT_D!H41,"")</f>
      </c>
      <c r="H379" s="26">
        <f t="shared" si="10"/>
        <v>0</v>
      </c>
      <c r="I379" s="4">
        <f t="shared" si="11"/>
        <v>0</v>
      </c>
      <c r="J379" s="27">
        <f>NT_D!I41</f>
        <v>0</v>
      </c>
      <c r="K379" s="27">
        <f>NT_D!J41</f>
        <v>0</v>
      </c>
    </row>
    <row r="380" spans="4:11" ht="12.75">
      <c r="D380" s="4" t="s">
        <v>557</v>
      </c>
      <c r="E380" s="4">
        <v>5</v>
      </c>
      <c r="F380" s="28">
        <f>NT_D!G42</f>
        <v>32</v>
      </c>
      <c r="G380" s="28">
        <f>IF(NT_D!H42&lt;&gt;"",NT_D!H42,"")</f>
      </c>
      <c r="H380" s="26">
        <f t="shared" si="10"/>
        <v>0</v>
      </c>
      <c r="I380" s="4">
        <f t="shared" si="11"/>
        <v>0</v>
      </c>
      <c r="J380" s="27">
        <f>NT_D!I42</f>
        <v>0</v>
      </c>
      <c r="K380" s="27">
        <f>NT_D!J42</f>
        <v>0</v>
      </c>
    </row>
    <row r="381" spans="4:11" ht="12.75">
      <c r="D381" s="4" t="s">
        <v>557</v>
      </c>
      <c r="E381" s="4">
        <v>5</v>
      </c>
      <c r="F381" s="28">
        <f>NT_D!G43</f>
        <v>33</v>
      </c>
      <c r="G381" s="28">
        <f>IF(NT_D!H43&lt;&gt;"",NT_D!H43,"")</f>
      </c>
      <c r="H381" s="26">
        <f t="shared" si="10"/>
        <v>0</v>
      </c>
      <c r="I381" s="4">
        <f t="shared" si="11"/>
        <v>0</v>
      </c>
      <c r="J381" s="27">
        <f>NT_D!I43</f>
        <v>0</v>
      </c>
      <c r="K381" s="27">
        <f>NT_D!J43</f>
        <v>0</v>
      </c>
    </row>
    <row r="382" spans="4:11" ht="12.75">
      <c r="D382" s="4" t="s">
        <v>557</v>
      </c>
      <c r="E382" s="4">
        <v>5</v>
      </c>
      <c r="F382" s="28">
        <f>NT_D!G44</f>
        <v>34</v>
      </c>
      <c r="G382" s="28">
        <f>IF(NT_D!H44&lt;&gt;"",NT_D!H44,"")</f>
      </c>
      <c r="H382" s="26">
        <f t="shared" si="10"/>
        <v>0</v>
      </c>
      <c r="I382" s="4">
        <f t="shared" si="11"/>
        <v>0</v>
      </c>
      <c r="J382" s="27">
        <f>NT_D!I44</f>
        <v>0</v>
      </c>
      <c r="K382" s="27">
        <f>NT_D!J44</f>
        <v>0</v>
      </c>
    </row>
    <row r="383" spans="4:11" ht="12.75">
      <c r="D383" s="4" t="s">
        <v>557</v>
      </c>
      <c r="E383" s="4">
        <v>5</v>
      </c>
      <c r="F383" s="28">
        <f>NT_D!G45</f>
        <v>35</v>
      </c>
      <c r="G383" s="28">
        <f>IF(NT_D!H45&lt;&gt;"",NT_D!H45,"")</f>
      </c>
      <c r="H383" s="26">
        <f t="shared" si="10"/>
        <v>0</v>
      </c>
      <c r="I383" s="4">
        <f t="shared" si="11"/>
        <v>0</v>
      </c>
      <c r="J383" s="27">
        <f>NT_D!I45</f>
        <v>0</v>
      </c>
      <c r="K383" s="27">
        <f>NT_D!J45</f>
        <v>0</v>
      </c>
    </row>
    <row r="384" spans="4:11" ht="12.75">
      <c r="D384" s="4" t="s">
        <v>557</v>
      </c>
      <c r="E384" s="4">
        <v>5</v>
      </c>
      <c r="F384" s="28">
        <f>NT_D!G46</f>
        <v>36</v>
      </c>
      <c r="G384" s="28">
        <f>IF(NT_D!H46&lt;&gt;"",NT_D!H46,"")</f>
      </c>
      <c r="H384" s="26">
        <f t="shared" si="10"/>
        <v>0</v>
      </c>
      <c r="I384" s="4">
        <f t="shared" si="11"/>
        <v>0</v>
      </c>
      <c r="J384" s="27">
        <f>NT_D!I46</f>
        <v>0</v>
      </c>
      <c r="K384" s="27">
        <f>NT_D!J46</f>
        <v>0</v>
      </c>
    </row>
    <row r="385" spans="4:11" ht="12.75">
      <c r="D385" s="4" t="s">
        <v>557</v>
      </c>
      <c r="E385" s="4">
        <v>5</v>
      </c>
      <c r="F385" s="28">
        <f>NT_D!G47</f>
        <v>37</v>
      </c>
      <c r="G385" s="28">
        <f>IF(NT_D!H47&lt;&gt;"",NT_D!H47,"")</f>
      </c>
      <c r="H385" s="26">
        <f t="shared" si="10"/>
        <v>0</v>
      </c>
      <c r="I385" s="4">
        <f t="shared" si="11"/>
        <v>0</v>
      </c>
      <c r="J385" s="27">
        <f>NT_D!I47</f>
        <v>0</v>
      </c>
      <c r="K385" s="27">
        <f>NT_D!J47</f>
        <v>0</v>
      </c>
    </row>
    <row r="386" spans="4:11" ht="12.75">
      <c r="D386" s="4" t="s">
        <v>557</v>
      </c>
      <c r="E386" s="4">
        <v>5</v>
      </c>
      <c r="F386" s="28">
        <f>NT_D!G48</f>
        <v>38</v>
      </c>
      <c r="G386" s="28">
        <f>IF(NT_D!H48&lt;&gt;"",NT_D!H48,"")</f>
      </c>
      <c r="H386" s="26">
        <f aca="true" t="shared" si="12" ref="H386:H392">J386/100*F386+2*K386/100*F386</f>
        <v>0</v>
      </c>
      <c r="I386" s="4">
        <f aca="true" t="shared" si="13" ref="I386:I392">ABS(ROUND(J386,0)-J386)+ABS(ROUND(K386,0)-K386)</f>
        <v>0</v>
      </c>
      <c r="J386" s="27">
        <f>NT_D!I48</f>
        <v>0</v>
      </c>
      <c r="K386" s="27">
        <f>NT_D!J48</f>
        <v>0</v>
      </c>
    </row>
    <row r="387" spans="4:11" ht="12.75">
      <c r="D387" s="4" t="s">
        <v>557</v>
      </c>
      <c r="E387" s="4">
        <v>5</v>
      </c>
      <c r="F387" s="28">
        <f>NT_D!G49</f>
        <v>39</v>
      </c>
      <c r="G387" s="28">
        <f>IF(NT_D!H49&lt;&gt;"",NT_D!H49,"")</f>
      </c>
      <c r="H387" s="26">
        <f t="shared" si="12"/>
        <v>0</v>
      </c>
      <c r="I387" s="4">
        <f t="shared" si="13"/>
        <v>0</v>
      </c>
      <c r="J387" s="27">
        <f>NT_D!I49</f>
        <v>0</v>
      </c>
      <c r="K387" s="27">
        <f>NT_D!J49</f>
        <v>0</v>
      </c>
    </row>
    <row r="388" spans="4:11" ht="12.75">
      <c r="D388" s="4" t="s">
        <v>557</v>
      </c>
      <c r="E388" s="4">
        <v>5</v>
      </c>
      <c r="F388" s="28">
        <f>NT_D!G50</f>
        <v>40</v>
      </c>
      <c r="G388" s="28">
        <f>IF(NT_D!H50&lt;&gt;"",NT_D!H50,"")</f>
      </c>
      <c r="H388" s="26">
        <f t="shared" si="12"/>
        <v>0</v>
      </c>
      <c r="I388" s="4">
        <f t="shared" si="13"/>
        <v>0</v>
      </c>
      <c r="J388" s="27">
        <f>NT_D!I50</f>
        <v>0</v>
      </c>
      <c r="K388" s="27">
        <f>NT_D!J50</f>
        <v>0</v>
      </c>
    </row>
    <row r="389" spans="4:11" ht="12.75">
      <c r="D389" s="4" t="s">
        <v>557</v>
      </c>
      <c r="E389" s="4">
        <v>5</v>
      </c>
      <c r="F389" s="28">
        <f>NT_D!G51</f>
        <v>41</v>
      </c>
      <c r="G389" s="28">
        <f>IF(NT_D!H51&lt;&gt;"",NT_D!H51,"")</f>
      </c>
      <c r="H389" s="26">
        <f t="shared" si="12"/>
        <v>0</v>
      </c>
      <c r="I389" s="4">
        <f t="shared" si="13"/>
        <v>0</v>
      </c>
      <c r="J389" s="27">
        <f>NT_D!I51</f>
        <v>0</v>
      </c>
      <c r="K389" s="27">
        <f>NT_D!J51</f>
        <v>0</v>
      </c>
    </row>
    <row r="390" spans="4:11" ht="12.75">
      <c r="D390" s="4" t="s">
        <v>557</v>
      </c>
      <c r="E390" s="4">
        <v>5</v>
      </c>
      <c r="F390" s="28">
        <f>NT_D!G52</f>
        <v>42</v>
      </c>
      <c r="G390" s="28">
        <f>IF(NT_D!H52&lt;&gt;"",NT_D!H52,"")</f>
      </c>
      <c r="H390" s="26">
        <f t="shared" si="12"/>
        <v>0</v>
      </c>
      <c r="I390" s="4">
        <f t="shared" si="13"/>
        <v>0</v>
      </c>
      <c r="J390" s="27">
        <f>NT_D!I52</f>
        <v>0</v>
      </c>
      <c r="K390" s="27">
        <f>NT_D!J52</f>
        <v>0</v>
      </c>
    </row>
    <row r="391" spans="4:11" ht="12.75">
      <c r="D391" s="4" t="s">
        <v>557</v>
      </c>
      <c r="E391" s="4">
        <v>5</v>
      </c>
      <c r="F391" s="28">
        <f>NT_D!G53</f>
        <v>43</v>
      </c>
      <c r="G391" s="28">
        <f>IF(NT_D!H53&lt;&gt;"",NT_D!H53,"")</f>
      </c>
      <c r="H391" s="26">
        <f t="shared" si="12"/>
        <v>0</v>
      </c>
      <c r="I391" s="4">
        <f t="shared" si="13"/>
        <v>0</v>
      </c>
      <c r="J391" s="27">
        <f>NT_D!I53</f>
        <v>0</v>
      </c>
      <c r="K391" s="27">
        <f>NT_D!J53</f>
        <v>0</v>
      </c>
    </row>
    <row r="392" spans="4:11" ht="12.75">
      <c r="D392" s="4" t="s">
        <v>557</v>
      </c>
      <c r="E392" s="4">
        <v>5</v>
      </c>
      <c r="F392" s="28">
        <f>NT_D!G54</f>
        <v>44</v>
      </c>
      <c r="G392" s="28">
        <f>IF(NT_D!H54&lt;&gt;"",NT_D!H54,"")</f>
      </c>
      <c r="H392" s="26">
        <f t="shared" si="12"/>
        <v>0</v>
      </c>
      <c r="I392" s="4">
        <f t="shared" si="13"/>
        <v>0</v>
      </c>
      <c r="J392" s="27">
        <f>NT_D!I54</f>
        <v>0</v>
      </c>
      <c r="K392" s="27">
        <f>NT_D!J54</f>
        <v>0</v>
      </c>
    </row>
    <row r="393" spans="4:27" ht="12.75">
      <c r="D393" s="4" t="s">
        <v>795</v>
      </c>
      <c r="E393" s="4">
        <v>6</v>
      </c>
      <c r="F393" s="4">
        <f>PK!G10</f>
        <v>1</v>
      </c>
      <c r="G393" s="4">
        <f>IF(PK!H10&lt;&gt;"",PK!H10,"")</f>
      </c>
      <c r="H393" s="26">
        <f aca="true" t="shared" si="14" ref="H393:H424">J393/100*F393+2*K393/100*F393+3*L393/100+4*M393/100+5*N393/100+6*O393/100+7*P393/100+8*Q393/100+9*R393/100+10*S393/100+11*T393/100+12*U393/100+13*V393/100+14*W393/100+15*X393/100+16*Y393/100+17*Z393/100+18*AA393/100</f>
        <v>0</v>
      </c>
      <c r="I393" s="27">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t="shared" si="14"/>
        <v>0</v>
      </c>
      <c r="I394" s="27">
        <f t="shared" si="15"/>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14"/>
        <v>0</v>
      </c>
      <c r="I395" s="27">
        <f t="shared" si="1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14"/>
        <v>0</v>
      </c>
      <c r="I396" s="27">
        <f t="shared" si="1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14"/>
        <v>0</v>
      </c>
      <c r="I397" s="27">
        <f t="shared" si="1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14"/>
        <v>0</v>
      </c>
      <c r="I398" s="27">
        <f t="shared" si="1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14"/>
        <v>0</v>
      </c>
      <c r="I399" s="27">
        <f t="shared" si="1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14"/>
        <v>0</v>
      </c>
      <c r="I400" s="27">
        <f t="shared" si="1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14"/>
        <v>0</v>
      </c>
      <c r="I401" s="27">
        <f t="shared" si="1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14"/>
        <v>0</v>
      </c>
      <c r="I402" s="27">
        <f t="shared" si="1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14"/>
        <v>0</v>
      </c>
      <c r="I403" s="27">
        <f t="shared" si="1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14"/>
        <v>0</v>
      </c>
      <c r="I404" s="27">
        <f t="shared" si="1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14"/>
        <v>0</v>
      </c>
      <c r="I405" s="27">
        <f t="shared" si="1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14"/>
        <v>0</v>
      </c>
      <c r="I406" s="27">
        <f t="shared" si="1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14"/>
        <v>0</v>
      </c>
      <c r="I407" s="27">
        <f t="shared" si="1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14"/>
        <v>0</v>
      </c>
      <c r="I408" s="27">
        <f t="shared" si="1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14"/>
        <v>0</v>
      </c>
      <c r="I409" s="27">
        <f t="shared" si="1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14"/>
        <v>0</v>
      </c>
      <c r="I410" s="27">
        <f t="shared" si="1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14"/>
        <v>0</v>
      </c>
      <c r="I411" s="27">
        <f t="shared" si="1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14"/>
        <v>0</v>
      </c>
      <c r="I412" s="27">
        <f t="shared" si="1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14"/>
        <v>0</v>
      </c>
      <c r="I413" s="27">
        <f t="shared" si="1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14"/>
        <v>0</v>
      </c>
      <c r="I414" s="27">
        <f t="shared" si="1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14"/>
        <v>0</v>
      </c>
      <c r="I415" s="27">
        <f t="shared" si="1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14"/>
        <v>0</v>
      </c>
      <c r="I416" s="27">
        <f t="shared" si="1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14"/>
        <v>0</v>
      </c>
      <c r="I417" s="27">
        <f t="shared" si="1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14"/>
        <v>0</v>
      </c>
      <c r="I418" s="27">
        <f t="shared" si="1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14"/>
        <v>0</v>
      </c>
      <c r="I419" s="27">
        <f t="shared" si="1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14"/>
        <v>0</v>
      </c>
      <c r="I420" s="27">
        <f t="shared" si="1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14"/>
        <v>0</v>
      </c>
      <c r="I421" s="27">
        <f t="shared" si="1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14"/>
        <v>0</v>
      </c>
      <c r="I422" s="27">
        <f t="shared" si="1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14"/>
        <v>0</v>
      </c>
      <c r="I423" s="27">
        <f t="shared" si="1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14"/>
        <v>0</v>
      </c>
      <c r="I424" s="27">
        <f t="shared" si="1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aca="true" t="shared" si="16" ref="H425:H446">J425/100*F425+2*K425/100*F425+3*L425/100+4*M425/100+5*N425/100+6*O425/100+7*P425/100+8*Q425/100+9*R425/100+10*S425/100+11*T425/100+12*U425/100+13*V425/100+14*W425/100+15*X425/100+16*Y425/100+17*Z425/100+18*AA425/100</f>
        <v>0</v>
      </c>
      <c r="I425" s="27">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16"/>
        <v>0</v>
      </c>
      <c r="I426" s="27">
        <f t="shared" si="17"/>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16"/>
        <v>0</v>
      </c>
      <c r="I427" s="27">
        <f t="shared" si="17"/>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16"/>
        <v>0</v>
      </c>
      <c r="I428" s="27">
        <f t="shared" si="17"/>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16"/>
        <v>0</v>
      </c>
      <c r="I429" s="27">
        <f t="shared" si="17"/>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16"/>
        <v>0</v>
      </c>
      <c r="I430" s="27">
        <f t="shared" si="17"/>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16"/>
        <v>0</v>
      </c>
      <c r="I431" s="27">
        <f t="shared" si="17"/>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16"/>
        <v>0</v>
      </c>
      <c r="I432" s="27">
        <f t="shared" si="17"/>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16"/>
        <v>0</v>
      </c>
      <c r="I433" s="27">
        <f t="shared" si="17"/>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16"/>
        <v>0</v>
      </c>
      <c r="I434" s="27">
        <f t="shared" si="17"/>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16"/>
        <v>0</v>
      </c>
      <c r="I435" s="27">
        <f t="shared" si="17"/>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16"/>
        <v>0</v>
      </c>
      <c r="I436" s="27">
        <f t="shared" si="17"/>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16"/>
        <v>0</v>
      </c>
      <c r="I437" s="27">
        <f t="shared" si="17"/>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16"/>
        <v>0</v>
      </c>
      <c r="I438" s="27">
        <f t="shared" si="17"/>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16"/>
        <v>0</v>
      </c>
      <c r="I439" s="27">
        <f t="shared" si="17"/>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16"/>
        <v>0</v>
      </c>
      <c r="I440" s="27">
        <f t="shared" si="17"/>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16"/>
        <v>0</v>
      </c>
      <c r="I441" s="27">
        <f t="shared" si="17"/>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16"/>
        <v>0</v>
      </c>
      <c r="I442" s="27">
        <f t="shared" si="17"/>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16"/>
        <v>0</v>
      </c>
      <c r="I443" s="27">
        <f t="shared" si="17"/>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16"/>
        <v>0</v>
      </c>
      <c r="I444" s="27">
        <f t="shared" si="17"/>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16"/>
        <v>0</v>
      </c>
      <c r="I445" s="27">
        <f t="shared" si="17"/>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16"/>
        <v>0</v>
      </c>
      <c r="I446" s="27">
        <f t="shared" si="17"/>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1" sqref="A1"/>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Ludina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44316</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89000039640</v>
      </c>
      <c r="V4" s="206" t="s">
        <v>2737</v>
      </c>
      <c r="W4" s="224" t="str">
        <f>RefStr!F31</f>
        <v>Velika Ludina</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02936640</v>
      </c>
      <c r="V5" s="206" t="s">
        <v>2738</v>
      </c>
      <c r="W5" s="224" t="str">
        <f>RefStr!C33</f>
        <v>Svetog Mihaela 37</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080816025</v>
      </c>
      <c r="V6" s="206" t="s">
        <v>2968</v>
      </c>
      <c r="W6" s="224" t="str">
        <f>RefStr!L35</f>
        <v>044/658-112</v>
      </c>
      <c r="X6" s="206" t="s">
        <v>2926</v>
      </c>
      <c r="Y6" s="224" t="str">
        <f>RefStr!C68</f>
        <v>Hrvoje Plaščar</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LUDINADOO@GMAIL.COM</v>
      </c>
      <c r="X7" s="206" t="s">
        <v>2927</v>
      </c>
      <c r="Y7" s="224" t="str">
        <f>RefStr!C70</f>
        <v>044/658-112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t="str">
        <f>IF(RefStr!C4&lt;&gt;"",RefStr!C4,0)</f>
        <v>01.01.2022</v>
      </c>
      <c r="T8" s="206" t="s">
        <v>915</v>
      </c>
      <c r="U8" s="224" t="str">
        <f>RefStr!D7</f>
        <v>Društvo s ograničenom odgovornošću</v>
      </c>
      <c r="V8" s="206" t="s">
        <v>2974</v>
      </c>
      <c r="W8" s="224" t="str">
        <f>RefStr!C42</f>
        <v>4730</v>
      </c>
      <c r="X8" s="206" t="s">
        <v>2928</v>
      </c>
      <c r="Y8" s="224" t="str">
        <f>TRIM(UPPER(RefStr!C72))</f>
        <v>LUDINADOO@GMAIL.COM</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2</v>
      </c>
      <c r="Q9" s="223">
        <f>RefStr!F58</f>
        <v>4</v>
      </c>
      <c r="R9" s="206" t="s">
        <v>914</v>
      </c>
      <c r="S9" s="224" t="str">
        <f>IF(RefStr!F4&lt;&gt;"",RefStr!F4,0)</f>
        <v>31.12.2022</v>
      </c>
      <c r="T9" s="206" t="s">
        <v>891</v>
      </c>
      <c r="U9" s="224">
        <f>RefStr!C39</f>
        <v>477</v>
      </c>
      <c r="V9" s="206" t="s">
        <v>2951</v>
      </c>
      <c r="W9" s="224" t="str">
        <f>RefStr!D42</f>
        <v>Trgovina na malo motornim gorivima i m...</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2</v>
      </c>
      <c r="Q10" s="225">
        <f>RefStr!F56</f>
        <v>4</v>
      </c>
      <c r="R10" s="208" t="s">
        <v>917</v>
      </c>
      <c r="S10" s="225">
        <f>RefStr!C23</f>
        <v>1</v>
      </c>
      <c r="T10" s="208" t="s">
        <v>2973</v>
      </c>
      <c r="U10" s="225" t="str">
        <f>RefStr!D39</f>
        <v>Velika Ludina</v>
      </c>
      <c r="V10" s="232"/>
      <c r="W10" s="233"/>
      <c r="X10" s="234" t="s">
        <v>2279</v>
      </c>
      <c r="Y10" s="235" t="str">
        <f>RefStr!F12</f>
        <v>2022</v>
      </c>
      <c r="Z10" s="208" t="s">
        <v>1771</v>
      </c>
      <c r="AA10" s="225" t="str">
        <f>RefStr!A75</f>
        <v>Hrvoje Plaščar</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2056</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2543</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1584</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1118</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1585</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1586</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1768</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MAX(N42:R42)</f>
        <v>0</v>
      </c>
      <c r="M42" s="190"/>
      <c r="N42" s="190">
        <f>IF(LEN(AA10)&lt;5,1,0)</f>
        <v>0</v>
      </c>
      <c r="O42" s="190"/>
    </row>
    <row r="43" spans="1:16" ht="19.5" customHeight="1">
      <c r="A43" s="493" t="s">
        <v>1285</v>
      </c>
      <c r="B43" s="494"/>
      <c r="C43" s="494"/>
      <c r="D43" s="494"/>
      <c r="E43" s="494"/>
      <c r="F43" s="494"/>
      <c r="G43" s="494"/>
      <c r="H43" s="494"/>
      <c r="I43" s="494"/>
      <c r="J43" s="495"/>
      <c r="L43" s="190">
        <f>MAX(N43:R43)</f>
        <v>0</v>
      </c>
      <c r="M43" s="190"/>
      <c r="N43" s="190"/>
      <c r="O43" s="190"/>
      <c r="P43" s="190"/>
    </row>
    <row r="44" spans="1:17" ht="53.25" customHeight="1">
      <c r="A44" s="241">
        <f>A42+1</f>
        <v>32</v>
      </c>
      <c r="B44" s="237" t="str">
        <f aca="true" t="shared" si="4" ref="B44:B72">IF(L44=1,"Pogreška",IF(M44=1,"Provjera","OK"))</f>
        <v>OK</v>
      </c>
      <c r="C44" s="492" t="s">
        <v>702</v>
      </c>
      <c r="D44" s="492"/>
      <c r="E44" s="492"/>
      <c r="F44" s="492"/>
      <c r="G44" s="492"/>
      <c r="H44" s="492"/>
      <c r="I44" s="492"/>
      <c r="J44" s="492"/>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342</v>
      </c>
      <c r="D45" s="491"/>
      <c r="E45" s="491"/>
      <c r="F45" s="491"/>
      <c r="G45" s="491"/>
      <c r="H45" s="491"/>
      <c r="I45" s="491"/>
      <c r="J45" s="491"/>
      <c r="L45" s="190">
        <f>MAX(N45:R45)</f>
        <v>0</v>
      </c>
      <c r="M45" s="190"/>
      <c r="N45" s="190">
        <f>IF(ABS(Bilanca!I74-Bilanca!I135)&gt;1,1,0)</f>
        <v>0</v>
      </c>
      <c r="O45" s="190">
        <f>IF(ABS(Bilanca!J74-Bilanca!J135)&gt;1,1,0)</f>
        <v>0</v>
      </c>
    </row>
    <row r="46" spans="1:17" ht="30" customHeight="1">
      <c r="A46" s="242">
        <f t="shared" si="5"/>
        <v>34</v>
      </c>
      <c r="B46" s="238" t="str">
        <f t="shared" si="4"/>
        <v>OK</v>
      </c>
      <c r="C46" s="491" t="s">
        <v>2521</v>
      </c>
      <c r="D46" s="491"/>
      <c r="E46" s="491"/>
      <c r="F46" s="491"/>
      <c r="G46" s="491"/>
      <c r="H46" s="491"/>
      <c r="I46" s="491"/>
      <c r="J46" s="491"/>
      <c r="L46" s="190">
        <f>MAX(N46:R46)</f>
        <v>0</v>
      </c>
      <c r="M46" s="190"/>
      <c r="N46" s="190">
        <f>IF(AND(Bilanca!I96&lt;&gt;0,Bilanca!I97&lt;&gt;0),1,0)</f>
        <v>0</v>
      </c>
      <c r="O46" s="190">
        <f>IF(AND(Bilanca!J96&lt;&gt;0,Bilanca!J97&lt;&gt;0),1,0)</f>
        <v>0</v>
      </c>
      <c r="P46" s="190"/>
      <c r="Q46" s="190"/>
    </row>
    <row r="47" spans="1:22" ht="54.75" customHeight="1">
      <c r="A47" s="242">
        <f t="shared" si="5"/>
        <v>35</v>
      </c>
      <c r="B47" s="238" t="str">
        <f t="shared" si="4"/>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699</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698</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5"/>
        <v>39</v>
      </c>
      <c r="B51" s="238" t="str">
        <f t="shared" si="4"/>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2523</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2524</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1104</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2526</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2527</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2528</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1733</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1734</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2529</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5"/>
        <v>57</v>
      </c>
      <c r="B69" s="238" t="str">
        <f t="shared" si="4"/>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 aca="true" t="shared" si="7" ref="L73:L90">MAX(N73:R73)</f>
        <v>0</v>
      </c>
      <c r="M73" s="190"/>
      <c r="N73" s="190"/>
      <c r="O73" s="190"/>
      <c r="P73" s="190"/>
    </row>
    <row r="74" spans="1:17" ht="33" customHeight="1">
      <c r="A74" s="241">
        <f>A72+1</f>
        <v>61</v>
      </c>
      <c r="B74" s="237" t="str">
        <f aca="true" t="shared" si="8" ref="B74:B108">IF(L74=1,"Pogreška",IF(M74=1,"Provjera","OK"))</f>
        <v>OK</v>
      </c>
      <c r="C74" s="492" t="s">
        <v>765</v>
      </c>
      <c r="D74" s="492"/>
      <c r="E74" s="492"/>
      <c r="F74" s="492"/>
      <c r="G74" s="492"/>
      <c r="H74" s="492"/>
      <c r="I74" s="492"/>
      <c r="J74" s="492"/>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766</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767</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768</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769</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770</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771</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772</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773</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774</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775</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776</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777</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778</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779</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780</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781</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9"/>
        <v>80</v>
      </c>
      <c r="B93" s="238" t="str">
        <f t="shared" si="8"/>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596</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2420</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OK</v>
      </c>
      <c r="C98" s="491" t="s">
        <v>786</v>
      </c>
      <c r="D98" s="491"/>
      <c r="E98" s="491"/>
      <c r="F98" s="491"/>
      <c r="G98" s="491"/>
      <c r="H98" s="491"/>
      <c r="I98" s="491"/>
      <c r="J98" s="491"/>
      <c r="L98" s="190">
        <v>0</v>
      </c>
      <c r="M98" s="190">
        <f t="shared" si="10"/>
        <v>0</v>
      </c>
      <c r="N98" s="190">
        <f>IF(AND($O$8&lt;&gt;"DA",P4&gt;0,Dodatni!I62=0),1,0)</f>
        <v>0</v>
      </c>
      <c r="O98" s="190">
        <f>IF(AND($O$8&lt;&gt;"DA",Q4&gt;0,Dodatni!J62=0),1,0)</f>
        <v>0</v>
      </c>
      <c r="P98" s="190"/>
    </row>
    <row r="99" spans="1:16" ht="30" customHeight="1">
      <c r="A99" s="242">
        <f t="shared" si="9"/>
        <v>86</v>
      </c>
      <c r="B99" s="238" t="str">
        <f t="shared" si="8"/>
        <v>OK</v>
      </c>
      <c r="C99" s="491" t="s">
        <v>1833</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2421</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1834</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1835</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1836</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1837</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2424</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1"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I66" sqref="I6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t="s">
        <v>2991</v>
      </c>
      <c r="D4" s="319"/>
      <c r="E4" s="7" t="s">
        <v>560</v>
      </c>
      <c r="F4" s="318" t="s">
        <v>2992</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t="s">
        <v>2983</v>
      </c>
      <c r="G12" s="313"/>
      <c r="H12" s="305" t="s">
        <v>1983</v>
      </c>
      <c r="I12" s="306"/>
      <c r="J12" s="306"/>
      <c r="K12" s="152"/>
      <c r="L12" s="152"/>
      <c r="M12" s="152"/>
      <c r="N12" s="152"/>
      <c r="P12" s="50" t="s">
        <v>1561</v>
      </c>
      <c r="Q12" s="51">
        <f>INT(VALUE(H27))/10</f>
        <v>293664</v>
      </c>
    </row>
    <row r="13" spans="4:17" ht="9.75" customHeight="1">
      <c r="D13" s="152"/>
      <c r="E13" s="158"/>
      <c r="H13" s="23"/>
      <c r="I13" s="159"/>
      <c r="J13" s="159"/>
      <c r="K13" s="152"/>
      <c r="L13" s="152"/>
      <c r="M13" s="152"/>
      <c r="N13" s="152"/>
      <c r="P13" s="50" t="s">
        <v>1561</v>
      </c>
      <c r="Q13" s="51">
        <f>INT(VALUE(M27))/50</f>
        <v>1616320.5</v>
      </c>
    </row>
    <row r="14" spans="1:17" ht="15">
      <c r="A14" s="289" t="s">
        <v>1312</v>
      </c>
      <c r="B14" s="289"/>
      <c r="C14" s="289"/>
      <c r="D14" s="160"/>
      <c r="E14" s="161"/>
      <c r="F14" s="287"/>
      <c r="G14" s="288"/>
      <c r="H14" s="288"/>
      <c r="I14" s="152"/>
      <c r="J14" s="310" t="s">
        <v>1978</v>
      </c>
      <c r="K14" s="311"/>
      <c r="L14" s="311"/>
      <c r="M14" s="311"/>
      <c r="N14" s="311"/>
      <c r="P14" s="50" t="s">
        <v>1316</v>
      </c>
      <c r="Q14" s="51">
        <f>INT(VALUE(C27))/100</f>
        <v>890000396.4</v>
      </c>
    </row>
    <row r="15" spans="1:17" ht="19.5" customHeight="1">
      <c r="A15" s="307">
        <f>Skriveni!B59</f>
        <v>924770552.44</v>
      </c>
      <c r="B15" s="308"/>
      <c r="C15" s="309"/>
      <c r="D15" s="56"/>
      <c r="E15" s="56"/>
      <c r="F15" s="56"/>
      <c r="G15" s="56"/>
      <c r="H15" s="56"/>
      <c r="I15" s="56"/>
      <c r="J15" s="56"/>
      <c r="K15" s="56"/>
      <c r="L15" s="56"/>
      <c r="M15" s="56"/>
      <c r="N15" s="56"/>
      <c r="P15" s="50" t="s">
        <v>887</v>
      </c>
      <c r="Q15" s="51">
        <f>LEN(Skriveni!B9)</f>
        <v>13</v>
      </c>
    </row>
    <row r="16" spans="4:17" ht="12.75" customHeight="1">
      <c r="D16" s="56"/>
      <c r="E16" s="56"/>
      <c r="F16" s="56"/>
      <c r="G16" s="56"/>
      <c r="H16" s="56"/>
      <c r="I16" s="56"/>
      <c r="P16" s="50" t="s">
        <v>888</v>
      </c>
      <c r="Q16" s="51">
        <f>INT(VALUE(C31))/100</f>
        <v>443.16</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13</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17</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477</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4730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2985</v>
      </c>
      <c r="D27" s="374"/>
      <c r="E27" s="284"/>
      <c r="F27" s="370" t="s">
        <v>2787</v>
      </c>
      <c r="G27" s="373"/>
      <c r="H27" s="282" t="s">
        <v>2993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44316</v>
      </c>
      <c r="D31" s="343" t="s">
        <v>929</v>
      </c>
      <c r="E31" s="344"/>
      <c r="F31" s="345" t="s">
        <v>2209</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477</v>
      </c>
      <c r="D39" s="358" t="str">
        <f>IF(C39="","Upišite šifru grada/općine",IF(ISNA(LOOKUP(C39,A177:A732,A177:A732)),"Šifra grada/općine ne postoji",IF(LOOKUP(C39,A177:A732,A177:A732)&lt;&gt;C39,"Šifra grada/općine ne postoji",LOOKUP(C39,A177:A732,B177:B732))))</f>
        <v>Velika Ludina</v>
      </c>
      <c r="E39" s="359"/>
      <c r="F39" s="359"/>
      <c r="G39" s="359"/>
      <c r="H39" s="279" t="s">
        <v>2109</v>
      </c>
      <c r="I39" s="280"/>
      <c r="J39" s="54">
        <f>IF(C39&gt;0,LOOKUP(C39,A177:A732,C177:C732),"")</f>
        <v>3</v>
      </c>
      <c r="K39" s="350" t="str">
        <f>IF(J39="","Upišite šifru grada/općine",LOOKUP(J39,A153:A173,B153:B173))</f>
        <v>SISAČKO-MOSLAVAČKA</v>
      </c>
      <c r="L39" s="350"/>
      <c r="M39" s="350"/>
      <c r="N39" s="350"/>
      <c r="P39" s="50" t="s">
        <v>896</v>
      </c>
      <c r="Q39" s="51">
        <f>C56+2*F56+3*C58+4*F58</f>
        <v>32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268</v>
      </c>
      <c r="D42" s="356" t="str">
        <f>IF(C42="","Upišite šifru razreda glavne djelatnosti",IF(ISNA(LOOKUP(C42,A736:A1351,A736:A1351)),"Šifra NKD-a ne postoji",IF(LOOKUP(C42,A736:A1351,A736:A1351)&lt;&gt;C42,"Šifra NKD-a ne postoji",LOOKUP(C42,A736:A1351,B736:B1351))))</f>
        <v>Trgovina na malo motornim gorivima i m...</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2</v>
      </c>
      <c r="D56" s="272" t="s">
        <v>2653</v>
      </c>
      <c r="E56" s="362"/>
      <c r="F56" s="40">
        <v>4</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2</v>
      </c>
      <c r="D58" s="354" t="s">
        <v>2653</v>
      </c>
      <c r="E58" s="354"/>
      <c r="F58" s="40">
        <v>4</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2990</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I47" sqref="I4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89000039640; Ludina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v>0</v>
      </c>
      <c r="J9" s="67">
        <v>0</v>
      </c>
      <c r="O9" s="70"/>
    </row>
    <row r="10" spans="1:10" ht="13.5" customHeight="1">
      <c r="A10" s="385" t="s">
        <v>903</v>
      </c>
      <c r="B10" s="385"/>
      <c r="C10" s="385"/>
      <c r="D10" s="385"/>
      <c r="E10" s="385"/>
      <c r="F10" s="385"/>
      <c r="G10" s="15">
        <v>2</v>
      </c>
      <c r="H10" s="16"/>
      <c r="I10" s="66">
        <f>I11+I18+I28+I39+I44</f>
        <v>124241</v>
      </c>
      <c r="J10" s="66">
        <f>J11+J18+J28+J39+J44</f>
        <v>1131549</v>
      </c>
    </row>
    <row r="11" spans="1:10" ht="13.5" customHeight="1">
      <c r="A11" s="390" t="s">
        <v>904</v>
      </c>
      <c r="B11" s="390"/>
      <c r="C11" s="390"/>
      <c r="D11" s="390"/>
      <c r="E11" s="390"/>
      <c r="F11" s="390"/>
      <c r="G11" s="15">
        <v>3</v>
      </c>
      <c r="H11" s="16"/>
      <c r="I11" s="66">
        <f>SUM(I12:I17)</f>
        <v>69800</v>
      </c>
      <c r="J11" s="66">
        <f>SUM(J12:J17)</f>
        <v>69800</v>
      </c>
    </row>
    <row r="12" spans="1:10" ht="13.5" customHeight="1">
      <c r="A12" s="387" t="s">
        <v>1887</v>
      </c>
      <c r="B12" s="387"/>
      <c r="C12" s="387"/>
      <c r="D12" s="387"/>
      <c r="E12" s="387"/>
      <c r="F12" s="387"/>
      <c r="G12" s="15">
        <v>4</v>
      </c>
      <c r="H12" s="16"/>
      <c r="I12" s="67">
        <v>0</v>
      </c>
      <c r="J12" s="67">
        <v>0</v>
      </c>
    </row>
    <row r="13" spans="1:10" ht="24.75" customHeight="1">
      <c r="A13" s="387" t="s">
        <v>880</v>
      </c>
      <c r="B13" s="387"/>
      <c r="C13" s="387"/>
      <c r="D13" s="387"/>
      <c r="E13" s="387"/>
      <c r="F13" s="387"/>
      <c r="G13" s="15">
        <v>5</v>
      </c>
      <c r="H13" s="16"/>
      <c r="I13" s="67">
        <v>200</v>
      </c>
      <c r="J13" s="67">
        <v>200</v>
      </c>
    </row>
    <row r="14" spans="1:10" ht="13.5" customHeight="1">
      <c r="A14" s="387" t="s">
        <v>1888</v>
      </c>
      <c r="B14" s="387"/>
      <c r="C14" s="387"/>
      <c r="D14" s="387"/>
      <c r="E14" s="387"/>
      <c r="F14" s="387"/>
      <c r="G14" s="15">
        <v>6</v>
      </c>
      <c r="H14" s="16"/>
      <c r="I14" s="67">
        <v>0</v>
      </c>
      <c r="J14" s="67">
        <v>0</v>
      </c>
    </row>
    <row r="15" spans="1:10" ht="13.5" customHeight="1">
      <c r="A15" s="387" t="s">
        <v>1889</v>
      </c>
      <c r="B15" s="387"/>
      <c r="C15" s="387"/>
      <c r="D15" s="387"/>
      <c r="E15" s="387"/>
      <c r="F15" s="387"/>
      <c r="G15" s="15">
        <v>7</v>
      </c>
      <c r="H15" s="16"/>
      <c r="I15" s="67">
        <v>0</v>
      </c>
      <c r="J15" s="67">
        <v>0</v>
      </c>
    </row>
    <row r="16" spans="1:10" ht="13.5" customHeight="1">
      <c r="A16" s="387" t="s">
        <v>1890</v>
      </c>
      <c r="B16" s="387"/>
      <c r="C16" s="387"/>
      <c r="D16" s="387"/>
      <c r="E16" s="387"/>
      <c r="F16" s="387"/>
      <c r="G16" s="15">
        <v>8</v>
      </c>
      <c r="H16" s="16"/>
      <c r="I16" s="67">
        <v>0</v>
      </c>
      <c r="J16" s="67">
        <v>0</v>
      </c>
    </row>
    <row r="17" spans="1:10" ht="13.5" customHeight="1">
      <c r="A17" s="387" t="s">
        <v>1891</v>
      </c>
      <c r="B17" s="387"/>
      <c r="C17" s="387"/>
      <c r="D17" s="387"/>
      <c r="E17" s="387"/>
      <c r="F17" s="387"/>
      <c r="G17" s="15">
        <v>9</v>
      </c>
      <c r="H17" s="16"/>
      <c r="I17" s="67">
        <v>69600</v>
      </c>
      <c r="J17" s="67">
        <v>69600</v>
      </c>
    </row>
    <row r="18" spans="1:10" ht="13.5" customHeight="1">
      <c r="A18" s="390" t="s">
        <v>965</v>
      </c>
      <c r="B18" s="390"/>
      <c r="C18" s="390"/>
      <c r="D18" s="390"/>
      <c r="E18" s="390"/>
      <c r="F18" s="390"/>
      <c r="G18" s="15">
        <v>10</v>
      </c>
      <c r="H18" s="16"/>
      <c r="I18" s="66">
        <f>SUM(I19:I27)</f>
        <v>54441</v>
      </c>
      <c r="J18" s="66">
        <f>SUM(J19:J27)</f>
        <v>1061749</v>
      </c>
    </row>
    <row r="19" spans="1:10" ht="13.5" customHeight="1">
      <c r="A19" s="387" t="s">
        <v>733</v>
      </c>
      <c r="B19" s="387"/>
      <c r="C19" s="387"/>
      <c r="D19" s="387"/>
      <c r="E19" s="387"/>
      <c r="F19" s="387"/>
      <c r="G19" s="15">
        <v>11</v>
      </c>
      <c r="H19" s="16"/>
      <c r="I19" s="67">
        <v>0</v>
      </c>
      <c r="J19" s="67">
        <v>0</v>
      </c>
    </row>
    <row r="20" spans="1:10" ht="13.5" customHeight="1">
      <c r="A20" s="387" t="s">
        <v>796</v>
      </c>
      <c r="B20" s="387"/>
      <c r="C20" s="387"/>
      <c r="D20" s="387"/>
      <c r="E20" s="387"/>
      <c r="F20" s="387"/>
      <c r="G20" s="15">
        <v>12</v>
      </c>
      <c r="H20" s="16"/>
      <c r="I20" s="67">
        <v>0</v>
      </c>
      <c r="J20" s="67">
        <v>0</v>
      </c>
    </row>
    <row r="21" spans="1:10" ht="13.5" customHeight="1">
      <c r="A21" s="387" t="s">
        <v>734</v>
      </c>
      <c r="B21" s="387"/>
      <c r="C21" s="387"/>
      <c r="D21" s="387"/>
      <c r="E21" s="387"/>
      <c r="F21" s="387"/>
      <c r="G21" s="15">
        <v>13</v>
      </c>
      <c r="H21" s="16"/>
      <c r="I21" s="67">
        <v>0</v>
      </c>
      <c r="J21" s="67">
        <v>4501</v>
      </c>
    </row>
    <row r="22" spans="1:10" ht="13.5" customHeight="1">
      <c r="A22" s="387" t="s">
        <v>405</v>
      </c>
      <c r="B22" s="387"/>
      <c r="C22" s="387"/>
      <c r="D22" s="387"/>
      <c r="E22" s="387"/>
      <c r="F22" s="387"/>
      <c r="G22" s="15">
        <v>14</v>
      </c>
      <c r="H22" s="16"/>
      <c r="I22" s="67">
        <v>54441</v>
      </c>
      <c r="J22" s="67">
        <v>1057248</v>
      </c>
    </row>
    <row r="23" spans="1:10" ht="13.5" customHeight="1">
      <c r="A23" s="387" t="s">
        <v>406</v>
      </c>
      <c r="B23" s="387"/>
      <c r="C23" s="387"/>
      <c r="D23" s="387"/>
      <c r="E23" s="387"/>
      <c r="F23" s="387"/>
      <c r="G23" s="15">
        <v>15</v>
      </c>
      <c r="H23" s="16"/>
      <c r="I23" s="67">
        <v>0</v>
      </c>
      <c r="J23" s="67">
        <v>0</v>
      </c>
    </row>
    <row r="24" spans="1:10" ht="13.5" customHeight="1">
      <c r="A24" s="387" t="s">
        <v>2691</v>
      </c>
      <c r="B24" s="387"/>
      <c r="C24" s="387"/>
      <c r="D24" s="387"/>
      <c r="E24" s="387"/>
      <c r="F24" s="387"/>
      <c r="G24" s="15">
        <v>16</v>
      </c>
      <c r="H24" s="16"/>
      <c r="I24" s="67">
        <v>0</v>
      </c>
      <c r="J24" s="67">
        <v>0</v>
      </c>
    </row>
    <row r="25" spans="1:10" ht="13.5" customHeight="1">
      <c r="A25" s="387" t="s">
        <v>2692</v>
      </c>
      <c r="B25" s="387"/>
      <c r="C25" s="387"/>
      <c r="D25" s="387"/>
      <c r="E25" s="387"/>
      <c r="F25" s="387"/>
      <c r="G25" s="15">
        <v>17</v>
      </c>
      <c r="H25" s="16"/>
      <c r="I25" s="67">
        <v>0</v>
      </c>
      <c r="J25" s="67">
        <v>0</v>
      </c>
    </row>
    <row r="26" spans="1:10" ht="13.5" customHeight="1">
      <c r="A26" s="387" t="s">
        <v>2693</v>
      </c>
      <c r="B26" s="387"/>
      <c r="C26" s="387"/>
      <c r="D26" s="387"/>
      <c r="E26" s="387"/>
      <c r="F26" s="387"/>
      <c r="G26" s="15">
        <v>18</v>
      </c>
      <c r="H26" s="16"/>
      <c r="I26" s="67">
        <v>0</v>
      </c>
      <c r="J26" s="67">
        <v>0</v>
      </c>
    </row>
    <row r="27" spans="1:10" ht="13.5" customHeight="1">
      <c r="A27" s="387" t="s">
        <v>2694</v>
      </c>
      <c r="B27" s="387"/>
      <c r="C27" s="387"/>
      <c r="D27" s="387"/>
      <c r="E27" s="387"/>
      <c r="F27" s="387"/>
      <c r="G27" s="15">
        <v>19</v>
      </c>
      <c r="H27" s="16"/>
      <c r="I27" s="67">
        <v>0</v>
      </c>
      <c r="J27" s="67">
        <v>0</v>
      </c>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v>0</v>
      </c>
      <c r="J29" s="67">
        <v>0</v>
      </c>
    </row>
    <row r="30" spans="1:10" ht="13.5" customHeight="1">
      <c r="A30" s="387" t="s">
        <v>706</v>
      </c>
      <c r="B30" s="387"/>
      <c r="C30" s="387"/>
      <c r="D30" s="387"/>
      <c r="E30" s="387"/>
      <c r="F30" s="387"/>
      <c r="G30" s="15">
        <v>22</v>
      </c>
      <c r="H30" s="16"/>
      <c r="I30" s="67">
        <v>0</v>
      </c>
      <c r="J30" s="67">
        <v>0</v>
      </c>
    </row>
    <row r="31" spans="1:10" ht="13.5" customHeight="1">
      <c r="A31" s="387" t="s">
        <v>707</v>
      </c>
      <c r="B31" s="387"/>
      <c r="C31" s="387"/>
      <c r="D31" s="387"/>
      <c r="E31" s="387"/>
      <c r="F31" s="387"/>
      <c r="G31" s="15">
        <v>23</v>
      </c>
      <c r="H31" s="16"/>
      <c r="I31" s="67">
        <v>0</v>
      </c>
      <c r="J31" s="67">
        <v>0</v>
      </c>
    </row>
    <row r="32" spans="1:10" ht="24.75" customHeight="1">
      <c r="A32" s="387" t="s">
        <v>881</v>
      </c>
      <c r="B32" s="387"/>
      <c r="C32" s="387"/>
      <c r="D32" s="387"/>
      <c r="E32" s="387"/>
      <c r="F32" s="387"/>
      <c r="G32" s="15">
        <v>24</v>
      </c>
      <c r="H32" s="16"/>
      <c r="I32" s="67">
        <v>0</v>
      </c>
      <c r="J32" s="67">
        <v>0</v>
      </c>
    </row>
    <row r="33" spans="1:10" ht="24.75" customHeight="1">
      <c r="A33" s="387" t="s">
        <v>882</v>
      </c>
      <c r="B33" s="387"/>
      <c r="C33" s="387"/>
      <c r="D33" s="387"/>
      <c r="E33" s="387"/>
      <c r="F33" s="387"/>
      <c r="G33" s="15">
        <v>25</v>
      </c>
      <c r="H33" s="16"/>
      <c r="I33" s="67">
        <v>0</v>
      </c>
      <c r="J33" s="67">
        <v>0</v>
      </c>
    </row>
    <row r="34" spans="1:10" ht="24.75" customHeight="1">
      <c r="A34" s="387" t="s">
        <v>1996</v>
      </c>
      <c r="B34" s="387"/>
      <c r="C34" s="387"/>
      <c r="D34" s="387"/>
      <c r="E34" s="387"/>
      <c r="F34" s="387"/>
      <c r="G34" s="15">
        <v>26</v>
      </c>
      <c r="H34" s="16"/>
      <c r="I34" s="67">
        <v>0</v>
      </c>
      <c r="J34" s="67">
        <v>0</v>
      </c>
    </row>
    <row r="35" spans="1:10" ht="13.5" customHeight="1">
      <c r="A35" s="387" t="s">
        <v>708</v>
      </c>
      <c r="B35" s="387"/>
      <c r="C35" s="387"/>
      <c r="D35" s="387"/>
      <c r="E35" s="387"/>
      <c r="F35" s="387"/>
      <c r="G35" s="15">
        <v>27</v>
      </c>
      <c r="H35" s="16"/>
      <c r="I35" s="67">
        <v>0</v>
      </c>
      <c r="J35" s="67">
        <v>0</v>
      </c>
    </row>
    <row r="36" spans="1:10" ht="13.5" customHeight="1">
      <c r="A36" s="387" t="s">
        <v>709</v>
      </c>
      <c r="B36" s="387"/>
      <c r="C36" s="387"/>
      <c r="D36" s="387"/>
      <c r="E36" s="387"/>
      <c r="F36" s="387"/>
      <c r="G36" s="15">
        <v>28</v>
      </c>
      <c r="H36" s="16"/>
      <c r="I36" s="67">
        <v>0</v>
      </c>
      <c r="J36" s="67">
        <v>0</v>
      </c>
    </row>
    <row r="37" spans="1:10" ht="13.5" customHeight="1">
      <c r="A37" s="387" t="s">
        <v>1952</v>
      </c>
      <c r="B37" s="387"/>
      <c r="C37" s="387"/>
      <c r="D37" s="387"/>
      <c r="E37" s="387"/>
      <c r="F37" s="387"/>
      <c r="G37" s="15">
        <v>29</v>
      </c>
      <c r="H37" s="16"/>
      <c r="I37" s="67">
        <v>0</v>
      </c>
      <c r="J37" s="67">
        <v>0</v>
      </c>
    </row>
    <row r="38" spans="1:10" ht="13.5" customHeight="1">
      <c r="A38" s="387" t="s">
        <v>1953</v>
      </c>
      <c r="B38" s="387"/>
      <c r="C38" s="387"/>
      <c r="D38" s="387"/>
      <c r="E38" s="387"/>
      <c r="F38" s="387"/>
      <c r="G38" s="15">
        <v>30</v>
      </c>
      <c r="H38" s="16"/>
      <c r="I38" s="67">
        <v>0</v>
      </c>
      <c r="J38" s="67">
        <v>0</v>
      </c>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v>0</v>
      </c>
      <c r="J40" s="67">
        <v>0</v>
      </c>
    </row>
    <row r="41" spans="1:10" ht="13.5" customHeight="1">
      <c r="A41" s="387" t="s">
        <v>159</v>
      </c>
      <c r="B41" s="387"/>
      <c r="C41" s="387"/>
      <c r="D41" s="387"/>
      <c r="E41" s="387"/>
      <c r="F41" s="387"/>
      <c r="G41" s="15">
        <v>33</v>
      </c>
      <c r="H41" s="16"/>
      <c r="I41" s="67">
        <v>0</v>
      </c>
      <c r="J41" s="67">
        <v>0</v>
      </c>
    </row>
    <row r="42" spans="1:10" ht="13.5" customHeight="1">
      <c r="A42" s="387" t="s">
        <v>1886</v>
      </c>
      <c r="B42" s="387"/>
      <c r="C42" s="387"/>
      <c r="D42" s="387"/>
      <c r="E42" s="387"/>
      <c r="F42" s="387"/>
      <c r="G42" s="15">
        <v>34</v>
      </c>
      <c r="H42" s="16"/>
      <c r="I42" s="67">
        <v>0</v>
      </c>
      <c r="J42" s="67">
        <v>0</v>
      </c>
    </row>
    <row r="43" spans="1:10" ht="13.5" customHeight="1">
      <c r="A43" s="387" t="s">
        <v>160</v>
      </c>
      <c r="B43" s="387"/>
      <c r="C43" s="387"/>
      <c r="D43" s="387"/>
      <c r="E43" s="387"/>
      <c r="F43" s="387"/>
      <c r="G43" s="15">
        <v>35</v>
      </c>
      <c r="H43" s="16"/>
      <c r="I43" s="67">
        <v>0</v>
      </c>
      <c r="J43" s="67">
        <v>0</v>
      </c>
    </row>
    <row r="44" spans="1:10" ht="13.5" customHeight="1">
      <c r="A44" s="390" t="s">
        <v>1505</v>
      </c>
      <c r="B44" s="390"/>
      <c r="C44" s="390"/>
      <c r="D44" s="390"/>
      <c r="E44" s="390"/>
      <c r="F44" s="390"/>
      <c r="G44" s="15">
        <v>36</v>
      </c>
      <c r="H44" s="16"/>
      <c r="I44" s="67">
        <v>0</v>
      </c>
      <c r="J44" s="67">
        <v>0</v>
      </c>
    </row>
    <row r="45" spans="1:10" ht="13.5" customHeight="1">
      <c r="A45" s="385" t="s">
        <v>1263</v>
      </c>
      <c r="B45" s="385"/>
      <c r="C45" s="385"/>
      <c r="D45" s="385"/>
      <c r="E45" s="385"/>
      <c r="F45" s="385"/>
      <c r="G45" s="15">
        <v>37</v>
      </c>
      <c r="H45" s="16"/>
      <c r="I45" s="66">
        <f>I46+I54+I61+I71</f>
        <v>215066</v>
      </c>
      <c r="J45" s="66">
        <f>J46+J54+J61+J71</f>
        <v>314352</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v>0</v>
      </c>
      <c r="J47" s="67">
        <v>0</v>
      </c>
    </row>
    <row r="48" spans="1:10" ht="13.5" customHeight="1">
      <c r="A48" s="387" t="s">
        <v>1893</v>
      </c>
      <c r="B48" s="387"/>
      <c r="C48" s="387"/>
      <c r="D48" s="387"/>
      <c r="E48" s="387"/>
      <c r="F48" s="387"/>
      <c r="G48" s="15">
        <v>40</v>
      </c>
      <c r="H48" s="16"/>
      <c r="I48" s="67">
        <v>0</v>
      </c>
      <c r="J48" s="67">
        <v>0</v>
      </c>
    </row>
    <row r="49" spans="1:10" ht="13.5" customHeight="1">
      <c r="A49" s="387" t="s">
        <v>1894</v>
      </c>
      <c r="B49" s="387"/>
      <c r="C49" s="387"/>
      <c r="D49" s="387"/>
      <c r="E49" s="387"/>
      <c r="F49" s="387"/>
      <c r="G49" s="15">
        <v>41</v>
      </c>
      <c r="H49" s="16"/>
      <c r="I49" s="67">
        <v>0</v>
      </c>
      <c r="J49" s="67">
        <v>0</v>
      </c>
    </row>
    <row r="50" spans="1:10" ht="13.5" customHeight="1">
      <c r="A50" s="387" t="s">
        <v>1895</v>
      </c>
      <c r="B50" s="387"/>
      <c r="C50" s="387"/>
      <c r="D50" s="387"/>
      <c r="E50" s="387"/>
      <c r="F50" s="387"/>
      <c r="G50" s="15">
        <v>42</v>
      </c>
      <c r="H50" s="16"/>
      <c r="I50" s="67">
        <v>0</v>
      </c>
      <c r="J50" s="67">
        <v>0</v>
      </c>
    </row>
    <row r="51" spans="1:10" ht="13.5" customHeight="1">
      <c r="A51" s="387" t="s">
        <v>1896</v>
      </c>
      <c r="B51" s="387"/>
      <c r="C51" s="387"/>
      <c r="D51" s="387"/>
      <c r="E51" s="387"/>
      <c r="F51" s="387"/>
      <c r="G51" s="15">
        <v>43</v>
      </c>
      <c r="H51" s="16"/>
      <c r="I51" s="67">
        <v>0</v>
      </c>
      <c r="J51" s="67">
        <v>0</v>
      </c>
    </row>
    <row r="52" spans="1:10" ht="13.5" customHeight="1">
      <c r="A52" s="387" t="s">
        <v>1897</v>
      </c>
      <c r="B52" s="387"/>
      <c r="C52" s="387"/>
      <c r="D52" s="387"/>
      <c r="E52" s="387"/>
      <c r="F52" s="387"/>
      <c r="G52" s="15">
        <v>44</v>
      </c>
      <c r="H52" s="16"/>
      <c r="I52" s="67">
        <v>0</v>
      </c>
      <c r="J52" s="67">
        <v>0</v>
      </c>
    </row>
    <row r="53" spans="1:10" ht="13.5" customHeight="1">
      <c r="A53" s="387" t="s">
        <v>2006</v>
      </c>
      <c r="B53" s="387"/>
      <c r="C53" s="387"/>
      <c r="D53" s="387"/>
      <c r="E53" s="387"/>
      <c r="F53" s="387"/>
      <c r="G53" s="15">
        <v>45</v>
      </c>
      <c r="H53" s="16"/>
      <c r="I53" s="67">
        <v>0</v>
      </c>
      <c r="J53" s="67">
        <v>0</v>
      </c>
    </row>
    <row r="54" spans="1:10" ht="13.5" customHeight="1">
      <c r="A54" s="390" t="s">
        <v>1265</v>
      </c>
      <c r="B54" s="390"/>
      <c r="C54" s="390"/>
      <c r="D54" s="390"/>
      <c r="E54" s="390"/>
      <c r="F54" s="390"/>
      <c r="G54" s="15">
        <v>46</v>
      </c>
      <c r="H54" s="16"/>
      <c r="I54" s="66">
        <f>SUM(I55:I60)</f>
        <v>140554</v>
      </c>
      <c r="J54" s="66">
        <f>SUM(J55:J60)</f>
        <v>525</v>
      </c>
    </row>
    <row r="55" spans="1:10" ht="13.5" customHeight="1">
      <c r="A55" s="387" t="s">
        <v>2007</v>
      </c>
      <c r="B55" s="387"/>
      <c r="C55" s="387"/>
      <c r="D55" s="387"/>
      <c r="E55" s="387"/>
      <c r="F55" s="387"/>
      <c r="G55" s="15">
        <v>47</v>
      </c>
      <c r="H55" s="16"/>
      <c r="I55" s="67">
        <v>0</v>
      </c>
      <c r="J55" s="67">
        <v>0</v>
      </c>
    </row>
    <row r="56" spans="1:10" ht="13.5" customHeight="1">
      <c r="A56" s="387" t="s">
        <v>2008</v>
      </c>
      <c r="B56" s="387"/>
      <c r="C56" s="387"/>
      <c r="D56" s="387"/>
      <c r="E56" s="387"/>
      <c r="F56" s="387"/>
      <c r="G56" s="15">
        <v>48</v>
      </c>
      <c r="H56" s="16"/>
      <c r="I56" s="67">
        <v>0</v>
      </c>
      <c r="J56" s="67">
        <v>0</v>
      </c>
    </row>
    <row r="57" spans="1:10" ht="13.5" customHeight="1">
      <c r="A57" s="387" t="s">
        <v>1253</v>
      </c>
      <c r="B57" s="387"/>
      <c r="C57" s="387"/>
      <c r="D57" s="387"/>
      <c r="E57" s="387"/>
      <c r="F57" s="387"/>
      <c r="G57" s="15">
        <v>49</v>
      </c>
      <c r="H57" s="16"/>
      <c r="I57" s="67">
        <v>135073</v>
      </c>
      <c r="J57" s="67">
        <v>525</v>
      </c>
    </row>
    <row r="58" spans="1:10" ht="13.5" customHeight="1">
      <c r="A58" s="387" t="s">
        <v>2009</v>
      </c>
      <c r="B58" s="387"/>
      <c r="C58" s="387"/>
      <c r="D58" s="387"/>
      <c r="E58" s="387"/>
      <c r="F58" s="387"/>
      <c r="G58" s="15">
        <v>50</v>
      </c>
      <c r="H58" s="16"/>
      <c r="I58" s="67">
        <v>0</v>
      </c>
      <c r="J58" s="67">
        <v>0</v>
      </c>
    </row>
    <row r="59" spans="1:10" ht="13.5" customHeight="1">
      <c r="A59" s="387" t="s">
        <v>2010</v>
      </c>
      <c r="B59" s="387"/>
      <c r="C59" s="387"/>
      <c r="D59" s="387"/>
      <c r="E59" s="387"/>
      <c r="F59" s="387"/>
      <c r="G59" s="15">
        <v>51</v>
      </c>
      <c r="H59" s="16"/>
      <c r="I59" s="67">
        <v>4492</v>
      </c>
      <c r="J59" s="67">
        <v>0</v>
      </c>
    </row>
    <row r="60" spans="1:10" ht="13.5" customHeight="1">
      <c r="A60" s="387" t="s">
        <v>1255</v>
      </c>
      <c r="B60" s="387"/>
      <c r="C60" s="387"/>
      <c r="D60" s="387"/>
      <c r="E60" s="387"/>
      <c r="F60" s="387"/>
      <c r="G60" s="15">
        <v>52</v>
      </c>
      <c r="H60" s="16"/>
      <c r="I60" s="67">
        <v>989</v>
      </c>
      <c r="J60" s="67">
        <v>0</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v>0</v>
      </c>
      <c r="J62" s="67">
        <v>0</v>
      </c>
    </row>
    <row r="63" spans="1:10" ht="13.5" customHeight="1">
      <c r="A63" s="387" t="s">
        <v>706</v>
      </c>
      <c r="B63" s="387"/>
      <c r="C63" s="387"/>
      <c r="D63" s="387"/>
      <c r="E63" s="387"/>
      <c r="F63" s="387"/>
      <c r="G63" s="15">
        <v>55</v>
      </c>
      <c r="H63" s="16"/>
      <c r="I63" s="67">
        <v>0</v>
      </c>
      <c r="J63" s="67">
        <v>0</v>
      </c>
    </row>
    <row r="64" spans="1:10" ht="13.5" customHeight="1">
      <c r="A64" s="387" t="s">
        <v>707</v>
      </c>
      <c r="B64" s="387"/>
      <c r="C64" s="387"/>
      <c r="D64" s="387"/>
      <c r="E64" s="387"/>
      <c r="F64" s="387"/>
      <c r="G64" s="15">
        <v>56</v>
      </c>
      <c r="H64" s="16"/>
      <c r="I64" s="67">
        <v>0</v>
      </c>
      <c r="J64" s="67">
        <v>0</v>
      </c>
    </row>
    <row r="65" spans="1:10" ht="24.75" customHeight="1">
      <c r="A65" s="387" t="s">
        <v>1997</v>
      </c>
      <c r="B65" s="387"/>
      <c r="C65" s="387"/>
      <c r="D65" s="387"/>
      <c r="E65" s="387"/>
      <c r="F65" s="387"/>
      <c r="G65" s="15">
        <v>57</v>
      </c>
      <c r="H65" s="16"/>
      <c r="I65" s="67">
        <v>0</v>
      </c>
      <c r="J65" s="67">
        <v>0</v>
      </c>
    </row>
    <row r="66" spans="1:10" ht="24.75" customHeight="1">
      <c r="A66" s="387" t="s">
        <v>882</v>
      </c>
      <c r="B66" s="387"/>
      <c r="C66" s="387"/>
      <c r="D66" s="387"/>
      <c r="E66" s="387"/>
      <c r="F66" s="387"/>
      <c r="G66" s="15">
        <v>58</v>
      </c>
      <c r="H66" s="16"/>
      <c r="I66" s="67">
        <v>0</v>
      </c>
      <c r="J66" s="67">
        <v>0</v>
      </c>
    </row>
    <row r="67" spans="1:10" ht="24.75" customHeight="1">
      <c r="A67" s="387" t="s">
        <v>1996</v>
      </c>
      <c r="B67" s="387"/>
      <c r="C67" s="387"/>
      <c r="D67" s="387"/>
      <c r="E67" s="387"/>
      <c r="F67" s="387"/>
      <c r="G67" s="15">
        <v>59</v>
      </c>
      <c r="H67" s="16"/>
      <c r="I67" s="67">
        <v>0</v>
      </c>
      <c r="J67" s="67">
        <v>0</v>
      </c>
    </row>
    <row r="68" spans="1:10" ht="13.5" customHeight="1">
      <c r="A68" s="387" t="s">
        <v>708</v>
      </c>
      <c r="B68" s="387"/>
      <c r="C68" s="387"/>
      <c r="D68" s="387"/>
      <c r="E68" s="387"/>
      <c r="F68" s="387"/>
      <c r="G68" s="15">
        <v>60</v>
      </c>
      <c r="H68" s="16"/>
      <c r="I68" s="67">
        <v>0</v>
      </c>
      <c r="J68" s="67">
        <v>0</v>
      </c>
    </row>
    <row r="69" spans="1:10" ht="13.5" customHeight="1">
      <c r="A69" s="387" t="s">
        <v>709</v>
      </c>
      <c r="B69" s="387"/>
      <c r="C69" s="387"/>
      <c r="D69" s="387"/>
      <c r="E69" s="387"/>
      <c r="F69" s="387"/>
      <c r="G69" s="15">
        <v>61</v>
      </c>
      <c r="H69" s="16"/>
      <c r="I69" s="67">
        <v>0</v>
      </c>
      <c r="J69" s="67">
        <v>0</v>
      </c>
    </row>
    <row r="70" spans="1:10" ht="13.5" customHeight="1">
      <c r="A70" s="387" t="s">
        <v>161</v>
      </c>
      <c r="B70" s="387"/>
      <c r="C70" s="387"/>
      <c r="D70" s="387"/>
      <c r="E70" s="387"/>
      <c r="F70" s="387"/>
      <c r="G70" s="15">
        <v>62</v>
      </c>
      <c r="H70" s="16"/>
      <c r="I70" s="67">
        <v>0</v>
      </c>
      <c r="J70" s="67">
        <v>0</v>
      </c>
    </row>
    <row r="71" spans="1:10" ht="13.5" customHeight="1">
      <c r="A71" s="390" t="s">
        <v>2776</v>
      </c>
      <c r="B71" s="390"/>
      <c r="C71" s="390"/>
      <c r="D71" s="390"/>
      <c r="E71" s="390"/>
      <c r="F71" s="390"/>
      <c r="G71" s="15">
        <v>63</v>
      </c>
      <c r="H71" s="16"/>
      <c r="I71" s="67">
        <v>74512</v>
      </c>
      <c r="J71" s="67">
        <v>313827</v>
      </c>
    </row>
    <row r="72" spans="1:10" ht="24.75" customHeight="1">
      <c r="A72" s="385" t="s">
        <v>591</v>
      </c>
      <c r="B72" s="385"/>
      <c r="C72" s="385"/>
      <c r="D72" s="385"/>
      <c r="E72" s="385"/>
      <c r="F72" s="385"/>
      <c r="G72" s="15">
        <v>64</v>
      </c>
      <c r="H72" s="16"/>
      <c r="I72" s="67">
        <v>0</v>
      </c>
      <c r="J72" s="67">
        <v>0</v>
      </c>
    </row>
    <row r="73" spans="1:10" ht="13.5" customHeight="1">
      <c r="A73" s="385" t="s">
        <v>1267</v>
      </c>
      <c r="B73" s="385"/>
      <c r="C73" s="385"/>
      <c r="D73" s="385"/>
      <c r="E73" s="385"/>
      <c r="F73" s="385"/>
      <c r="G73" s="15">
        <v>65</v>
      </c>
      <c r="H73" s="16"/>
      <c r="I73" s="66">
        <f>I9+I10+I45+I72</f>
        <v>339307</v>
      </c>
      <c r="J73" s="66">
        <f>J9+J10+J45+J72</f>
        <v>1445901</v>
      </c>
    </row>
    <row r="74" spans="1:10" ht="13.5" customHeight="1">
      <c r="A74" s="386" t="s">
        <v>1004</v>
      </c>
      <c r="B74" s="386"/>
      <c r="C74" s="386"/>
      <c r="D74" s="386"/>
      <c r="E74" s="386"/>
      <c r="F74" s="386"/>
      <c r="G74" s="17">
        <v>66</v>
      </c>
      <c r="H74" s="18"/>
      <c r="I74" s="68">
        <v>0</v>
      </c>
      <c r="J74" s="68">
        <v>0</v>
      </c>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315566</v>
      </c>
      <c r="J76" s="66">
        <f>J77+J78+J79+J85+J86+J92+J95+J98</f>
        <v>386803</v>
      </c>
      <c r="L76" s="2" t="s">
        <v>1209</v>
      </c>
    </row>
    <row r="77" spans="1:10" ht="13.5" customHeight="1">
      <c r="A77" s="390" t="s">
        <v>1857</v>
      </c>
      <c r="B77" s="390"/>
      <c r="C77" s="390"/>
      <c r="D77" s="390"/>
      <c r="E77" s="390"/>
      <c r="F77" s="390"/>
      <c r="G77" s="15">
        <v>68</v>
      </c>
      <c r="H77" s="16"/>
      <c r="I77" s="67">
        <v>268096</v>
      </c>
      <c r="J77" s="67">
        <v>268096</v>
      </c>
    </row>
    <row r="78" spans="1:12" ht="13.5" customHeight="1">
      <c r="A78" s="390" t="s">
        <v>1858</v>
      </c>
      <c r="B78" s="390"/>
      <c r="C78" s="390"/>
      <c r="D78" s="390"/>
      <c r="E78" s="390"/>
      <c r="F78" s="390"/>
      <c r="G78" s="15">
        <v>69</v>
      </c>
      <c r="H78" s="16"/>
      <c r="I78" s="67">
        <v>0</v>
      </c>
      <c r="J78" s="67">
        <v>0</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v>0</v>
      </c>
      <c r="J80" s="67">
        <v>0</v>
      </c>
      <c r="L80" s="2" t="s">
        <v>1209</v>
      </c>
    </row>
    <row r="81" spans="1:12" ht="13.5" customHeight="1">
      <c r="A81" s="387" t="s">
        <v>1259</v>
      </c>
      <c r="B81" s="387"/>
      <c r="C81" s="387"/>
      <c r="D81" s="387"/>
      <c r="E81" s="387"/>
      <c r="F81" s="387"/>
      <c r="G81" s="15">
        <v>72</v>
      </c>
      <c r="H81" s="16"/>
      <c r="I81" s="67">
        <v>0</v>
      </c>
      <c r="J81" s="67">
        <v>0</v>
      </c>
      <c r="L81" s="2" t="s">
        <v>1209</v>
      </c>
    </row>
    <row r="82" spans="1:12" ht="13.5" customHeight="1">
      <c r="A82" s="387" t="s">
        <v>2825</v>
      </c>
      <c r="B82" s="387"/>
      <c r="C82" s="387"/>
      <c r="D82" s="387"/>
      <c r="E82" s="387"/>
      <c r="F82" s="387"/>
      <c r="G82" s="15">
        <v>73</v>
      </c>
      <c r="H82" s="16"/>
      <c r="I82" s="67">
        <v>0</v>
      </c>
      <c r="J82" s="67">
        <v>0</v>
      </c>
      <c r="L82" s="2" t="s">
        <v>1209</v>
      </c>
    </row>
    <row r="83" spans="1:12" ht="13.5" customHeight="1">
      <c r="A83" s="387" t="s">
        <v>2826</v>
      </c>
      <c r="B83" s="387"/>
      <c r="C83" s="387"/>
      <c r="D83" s="387"/>
      <c r="E83" s="387"/>
      <c r="F83" s="387"/>
      <c r="G83" s="15">
        <v>74</v>
      </c>
      <c r="H83" s="16"/>
      <c r="I83" s="67">
        <v>0</v>
      </c>
      <c r="J83" s="67">
        <v>0</v>
      </c>
      <c r="L83" s="2" t="s">
        <v>1209</v>
      </c>
    </row>
    <row r="84" spans="1:12" ht="13.5" customHeight="1">
      <c r="A84" s="387" t="s">
        <v>2827</v>
      </c>
      <c r="B84" s="387"/>
      <c r="C84" s="387"/>
      <c r="D84" s="387"/>
      <c r="E84" s="387"/>
      <c r="F84" s="387"/>
      <c r="G84" s="15">
        <v>75</v>
      </c>
      <c r="H84" s="16"/>
      <c r="I84" s="67">
        <v>0</v>
      </c>
      <c r="J84" s="67">
        <v>0</v>
      </c>
      <c r="L84" s="2" t="s">
        <v>1209</v>
      </c>
    </row>
    <row r="85" spans="1:12" ht="13.5" customHeight="1">
      <c r="A85" s="390" t="s">
        <v>2405</v>
      </c>
      <c r="B85" s="390"/>
      <c r="C85" s="390"/>
      <c r="D85" s="390"/>
      <c r="E85" s="390"/>
      <c r="F85" s="390"/>
      <c r="G85" s="15">
        <v>76</v>
      </c>
      <c r="H85" s="16"/>
      <c r="I85" s="67">
        <v>0</v>
      </c>
      <c r="J85" s="67">
        <v>0</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v>0</v>
      </c>
      <c r="J87" s="67">
        <v>0</v>
      </c>
      <c r="L87" s="2" t="s">
        <v>1209</v>
      </c>
    </row>
    <row r="88" spans="1:12" ht="13.5" customHeight="1">
      <c r="A88" s="387" t="s">
        <v>2828</v>
      </c>
      <c r="B88" s="387"/>
      <c r="C88" s="387"/>
      <c r="D88" s="387"/>
      <c r="E88" s="387"/>
      <c r="F88" s="387"/>
      <c r="G88" s="15">
        <v>79</v>
      </c>
      <c r="H88" s="16"/>
      <c r="I88" s="67">
        <v>0</v>
      </c>
      <c r="J88" s="67">
        <v>0</v>
      </c>
      <c r="L88" s="2" t="s">
        <v>1209</v>
      </c>
    </row>
    <row r="89" spans="1:12" ht="13.5" customHeight="1">
      <c r="A89" s="387" t="s">
        <v>2829</v>
      </c>
      <c r="B89" s="387"/>
      <c r="C89" s="387"/>
      <c r="D89" s="387"/>
      <c r="E89" s="387"/>
      <c r="F89" s="387"/>
      <c r="G89" s="15">
        <v>80</v>
      </c>
      <c r="H89" s="16"/>
      <c r="I89" s="67">
        <v>0</v>
      </c>
      <c r="J89" s="67">
        <v>0</v>
      </c>
      <c r="L89" s="2" t="s">
        <v>1209</v>
      </c>
    </row>
    <row r="90" spans="1:12" ht="13.5" customHeight="1">
      <c r="A90" s="387" t="s">
        <v>2485</v>
      </c>
      <c r="B90" s="387"/>
      <c r="C90" s="387"/>
      <c r="D90" s="387"/>
      <c r="E90" s="387"/>
      <c r="F90" s="387"/>
      <c r="G90" s="15">
        <v>81</v>
      </c>
      <c r="H90" s="16"/>
      <c r="I90" s="67">
        <v>0</v>
      </c>
      <c r="J90" s="67">
        <v>0</v>
      </c>
      <c r="L90" s="2" t="s">
        <v>1209</v>
      </c>
    </row>
    <row r="91" spans="1:12" ht="25.5" customHeight="1">
      <c r="A91" s="387" t="s">
        <v>343</v>
      </c>
      <c r="B91" s="387"/>
      <c r="C91" s="387"/>
      <c r="D91" s="387"/>
      <c r="E91" s="387"/>
      <c r="F91" s="387"/>
      <c r="G91" s="15">
        <v>82</v>
      </c>
      <c r="H91" s="16"/>
      <c r="I91" s="67">
        <v>0</v>
      </c>
      <c r="J91" s="67">
        <v>0</v>
      </c>
      <c r="L91" s="2" t="s">
        <v>1209</v>
      </c>
    </row>
    <row r="92" spans="1:12" ht="13.5" customHeight="1">
      <c r="A92" s="390" t="s">
        <v>2486</v>
      </c>
      <c r="B92" s="390"/>
      <c r="C92" s="390"/>
      <c r="D92" s="390"/>
      <c r="E92" s="390"/>
      <c r="F92" s="390"/>
      <c r="G92" s="15">
        <v>83</v>
      </c>
      <c r="H92" s="16"/>
      <c r="I92" s="66">
        <f>I93-I94</f>
        <v>27756</v>
      </c>
      <c r="J92" s="66">
        <f>J93-J94</f>
        <v>47471</v>
      </c>
      <c r="L92" s="2" t="s">
        <v>1209</v>
      </c>
    </row>
    <row r="93" spans="1:10" ht="13.5" customHeight="1">
      <c r="A93" s="387" t="s">
        <v>2830</v>
      </c>
      <c r="B93" s="387"/>
      <c r="C93" s="387"/>
      <c r="D93" s="387"/>
      <c r="E93" s="387"/>
      <c r="F93" s="387"/>
      <c r="G93" s="15">
        <v>84</v>
      </c>
      <c r="H93" s="16"/>
      <c r="I93" s="67">
        <v>27756</v>
      </c>
      <c r="J93" s="67">
        <v>47471</v>
      </c>
    </row>
    <row r="94" spans="1:10" ht="13.5" customHeight="1">
      <c r="A94" s="387" t="s">
        <v>2831</v>
      </c>
      <c r="B94" s="387"/>
      <c r="C94" s="387"/>
      <c r="D94" s="387"/>
      <c r="E94" s="387"/>
      <c r="F94" s="387"/>
      <c r="G94" s="15">
        <v>85</v>
      </c>
      <c r="H94" s="16"/>
      <c r="I94" s="67">
        <v>0</v>
      </c>
      <c r="J94" s="67">
        <v>0</v>
      </c>
    </row>
    <row r="95" spans="1:12" ht="13.5" customHeight="1">
      <c r="A95" s="390" t="s">
        <v>2487</v>
      </c>
      <c r="B95" s="390"/>
      <c r="C95" s="390"/>
      <c r="D95" s="390"/>
      <c r="E95" s="390"/>
      <c r="F95" s="390"/>
      <c r="G95" s="15">
        <v>86</v>
      </c>
      <c r="H95" s="16"/>
      <c r="I95" s="66">
        <f>I96-I97</f>
        <v>19714</v>
      </c>
      <c r="J95" s="66">
        <f>J96-J97</f>
        <v>71236</v>
      </c>
      <c r="L95" s="2" t="s">
        <v>1209</v>
      </c>
    </row>
    <row r="96" spans="1:10" ht="13.5" customHeight="1">
      <c r="A96" s="387" t="s">
        <v>1257</v>
      </c>
      <c r="B96" s="387"/>
      <c r="C96" s="387"/>
      <c r="D96" s="387"/>
      <c r="E96" s="387"/>
      <c r="F96" s="387"/>
      <c r="G96" s="15">
        <v>87</v>
      </c>
      <c r="H96" s="16"/>
      <c r="I96" s="67">
        <v>19714</v>
      </c>
      <c r="J96" s="67">
        <v>71236</v>
      </c>
    </row>
    <row r="97" spans="1:10" ht="13.5" customHeight="1">
      <c r="A97" s="387" t="s">
        <v>2832</v>
      </c>
      <c r="B97" s="387"/>
      <c r="C97" s="387"/>
      <c r="D97" s="387"/>
      <c r="E97" s="387"/>
      <c r="F97" s="387"/>
      <c r="G97" s="15">
        <v>88</v>
      </c>
      <c r="H97" s="16"/>
      <c r="I97" s="67">
        <v>0</v>
      </c>
      <c r="J97" s="67">
        <v>0</v>
      </c>
    </row>
    <row r="98" spans="1:12" ht="13.5" customHeight="1">
      <c r="A98" s="390" t="s">
        <v>748</v>
      </c>
      <c r="B98" s="390"/>
      <c r="C98" s="390"/>
      <c r="D98" s="390"/>
      <c r="E98" s="390"/>
      <c r="F98" s="390"/>
      <c r="G98" s="15">
        <v>89</v>
      </c>
      <c r="H98" s="16"/>
      <c r="I98" s="67">
        <v>0</v>
      </c>
      <c r="J98" s="67">
        <v>0</v>
      </c>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v>0</v>
      </c>
      <c r="J100" s="67">
        <v>0</v>
      </c>
    </row>
    <row r="101" spans="1:10" ht="13.5" customHeight="1">
      <c r="A101" s="387" t="s">
        <v>1</v>
      </c>
      <c r="B101" s="387"/>
      <c r="C101" s="387"/>
      <c r="D101" s="387"/>
      <c r="E101" s="387"/>
      <c r="F101" s="387"/>
      <c r="G101" s="15">
        <v>92</v>
      </c>
      <c r="H101" s="16"/>
      <c r="I101" s="67">
        <v>0</v>
      </c>
      <c r="J101" s="67">
        <v>0</v>
      </c>
    </row>
    <row r="102" spans="1:10" ht="13.5" customHeight="1">
      <c r="A102" s="387" t="s">
        <v>1256</v>
      </c>
      <c r="B102" s="387"/>
      <c r="C102" s="387"/>
      <c r="D102" s="387"/>
      <c r="E102" s="387"/>
      <c r="F102" s="387"/>
      <c r="G102" s="15">
        <v>93</v>
      </c>
      <c r="H102" s="16"/>
      <c r="I102" s="67">
        <v>0</v>
      </c>
      <c r="J102" s="67">
        <v>0</v>
      </c>
    </row>
    <row r="103" spans="1:10" ht="13.5" customHeight="1">
      <c r="A103" s="387" t="s">
        <v>2833</v>
      </c>
      <c r="B103" s="387"/>
      <c r="C103" s="387"/>
      <c r="D103" s="387"/>
      <c r="E103" s="387"/>
      <c r="F103" s="387"/>
      <c r="G103" s="15">
        <v>94</v>
      </c>
      <c r="H103" s="16"/>
      <c r="I103" s="67">
        <v>0</v>
      </c>
      <c r="J103" s="67">
        <v>0</v>
      </c>
    </row>
    <row r="104" spans="1:10" ht="13.5" customHeight="1">
      <c r="A104" s="387" t="s">
        <v>1270</v>
      </c>
      <c r="B104" s="387"/>
      <c r="C104" s="387"/>
      <c r="D104" s="387"/>
      <c r="E104" s="387"/>
      <c r="F104" s="387"/>
      <c r="G104" s="15">
        <v>95</v>
      </c>
      <c r="H104" s="16"/>
      <c r="I104" s="67">
        <v>0</v>
      </c>
      <c r="J104" s="67">
        <v>0</v>
      </c>
    </row>
    <row r="105" spans="1:10" ht="13.5" customHeight="1">
      <c r="A105" s="387" t="s">
        <v>749</v>
      </c>
      <c r="B105" s="387"/>
      <c r="C105" s="387"/>
      <c r="D105" s="387"/>
      <c r="E105" s="387"/>
      <c r="F105" s="387"/>
      <c r="G105" s="15">
        <v>96</v>
      </c>
      <c r="H105" s="16"/>
      <c r="I105" s="67">
        <v>0</v>
      </c>
      <c r="J105" s="67">
        <v>0</v>
      </c>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v>0</v>
      </c>
      <c r="J107" s="67">
        <v>0</v>
      </c>
    </row>
    <row r="108" spans="1:10" ht="13.5" customHeight="1">
      <c r="A108" s="387" t="s">
        <v>2015</v>
      </c>
      <c r="B108" s="387"/>
      <c r="C108" s="387"/>
      <c r="D108" s="387"/>
      <c r="E108" s="387"/>
      <c r="F108" s="387"/>
      <c r="G108" s="15">
        <v>99</v>
      </c>
      <c r="H108" s="16"/>
      <c r="I108" s="67">
        <v>0</v>
      </c>
      <c r="J108" s="67">
        <v>0</v>
      </c>
    </row>
    <row r="109" spans="1:10" ht="13.5" customHeight="1">
      <c r="A109" s="387" t="s">
        <v>2019</v>
      </c>
      <c r="B109" s="387"/>
      <c r="C109" s="387"/>
      <c r="D109" s="387"/>
      <c r="E109" s="387"/>
      <c r="F109" s="387"/>
      <c r="G109" s="15">
        <v>100</v>
      </c>
      <c r="H109" s="16"/>
      <c r="I109" s="67">
        <v>0</v>
      </c>
      <c r="J109" s="67">
        <v>0</v>
      </c>
    </row>
    <row r="110" spans="1:10" ht="24.75" customHeight="1">
      <c r="A110" s="387" t="s">
        <v>592</v>
      </c>
      <c r="B110" s="387"/>
      <c r="C110" s="387"/>
      <c r="D110" s="387"/>
      <c r="E110" s="387"/>
      <c r="F110" s="387"/>
      <c r="G110" s="15">
        <v>101</v>
      </c>
      <c r="H110" s="16"/>
      <c r="I110" s="67">
        <v>0</v>
      </c>
      <c r="J110" s="67">
        <v>0</v>
      </c>
    </row>
    <row r="111" spans="1:10" ht="13.5" customHeight="1">
      <c r="A111" s="387" t="s">
        <v>2020</v>
      </c>
      <c r="B111" s="387"/>
      <c r="C111" s="387"/>
      <c r="D111" s="387"/>
      <c r="E111" s="387"/>
      <c r="F111" s="387"/>
      <c r="G111" s="15">
        <v>102</v>
      </c>
      <c r="H111" s="16"/>
      <c r="I111" s="67">
        <v>0</v>
      </c>
      <c r="J111" s="67">
        <v>0</v>
      </c>
    </row>
    <row r="112" spans="1:10" ht="13.5" customHeight="1">
      <c r="A112" s="387" t="s">
        <v>2021</v>
      </c>
      <c r="B112" s="387"/>
      <c r="C112" s="387"/>
      <c r="D112" s="387"/>
      <c r="E112" s="387"/>
      <c r="F112" s="387"/>
      <c r="G112" s="15">
        <v>103</v>
      </c>
      <c r="H112" s="16"/>
      <c r="I112" s="67">
        <v>0</v>
      </c>
      <c r="J112" s="67">
        <v>0</v>
      </c>
    </row>
    <row r="113" spans="1:10" ht="13.5" customHeight="1">
      <c r="A113" s="387" t="s">
        <v>2016</v>
      </c>
      <c r="B113" s="387"/>
      <c r="C113" s="387"/>
      <c r="D113" s="387"/>
      <c r="E113" s="387"/>
      <c r="F113" s="387"/>
      <c r="G113" s="15">
        <v>104</v>
      </c>
      <c r="H113" s="16"/>
      <c r="I113" s="67">
        <v>0</v>
      </c>
      <c r="J113" s="67">
        <v>0</v>
      </c>
    </row>
    <row r="114" spans="1:10" ht="13.5" customHeight="1">
      <c r="A114" s="387" t="s">
        <v>2017</v>
      </c>
      <c r="B114" s="387"/>
      <c r="C114" s="387"/>
      <c r="D114" s="387"/>
      <c r="E114" s="387"/>
      <c r="F114" s="387"/>
      <c r="G114" s="15">
        <v>105</v>
      </c>
      <c r="H114" s="16"/>
      <c r="I114" s="67">
        <v>0</v>
      </c>
      <c r="J114" s="67">
        <v>0</v>
      </c>
    </row>
    <row r="115" spans="1:10" ht="13.5" customHeight="1">
      <c r="A115" s="387" t="s">
        <v>2018</v>
      </c>
      <c r="B115" s="387"/>
      <c r="C115" s="387"/>
      <c r="D115" s="387"/>
      <c r="E115" s="387"/>
      <c r="F115" s="387"/>
      <c r="G115" s="15">
        <v>106</v>
      </c>
      <c r="H115" s="16"/>
      <c r="I115" s="67">
        <v>0</v>
      </c>
      <c r="J115" s="67">
        <v>0</v>
      </c>
    </row>
    <row r="116" spans="1:10" ht="13.5" customHeight="1">
      <c r="A116" s="387" t="s">
        <v>1271</v>
      </c>
      <c r="B116" s="387"/>
      <c r="C116" s="387"/>
      <c r="D116" s="387"/>
      <c r="E116" s="387"/>
      <c r="F116" s="387"/>
      <c r="G116" s="15">
        <v>107</v>
      </c>
      <c r="H116" s="16"/>
      <c r="I116" s="67">
        <v>0</v>
      </c>
      <c r="J116" s="67">
        <v>0</v>
      </c>
    </row>
    <row r="117" spans="1:10" ht="13.5" customHeight="1">
      <c r="A117" s="387" t="s">
        <v>1272</v>
      </c>
      <c r="B117" s="387"/>
      <c r="C117" s="387"/>
      <c r="D117" s="387"/>
      <c r="E117" s="387"/>
      <c r="F117" s="387"/>
      <c r="G117" s="15">
        <v>108</v>
      </c>
      <c r="H117" s="16"/>
      <c r="I117" s="67">
        <v>0</v>
      </c>
      <c r="J117" s="67">
        <v>0</v>
      </c>
    </row>
    <row r="118" spans="1:10" ht="13.5" customHeight="1">
      <c r="A118" s="385" t="s">
        <v>2490</v>
      </c>
      <c r="B118" s="385"/>
      <c r="C118" s="385"/>
      <c r="D118" s="385"/>
      <c r="E118" s="385"/>
      <c r="F118" s="385"/>
      <c r="G118" s="15">
        <v>109</v>
      </c>
      <c r="H118" s="16"/>
      <c r="I118" s="66">
        <f>SUM(I119:I132)</f>
        <v>23741</v>
      </c>
      <c r="J118" s="66">
        <f>SUM(J119:J132)</f>
        <v>1059098</v>
      </c>
    </row>
    <row r="119" spans="1:10" ht="13.5" customHeight="1">
      <c r="A119" s="387" t="s">
        <v>750</v>
      </c>
      <c r="B119" s="387"/>
      <c r="C119" s="387"/>
      <c r="D119" s="387"/>
      <c r="E119" s="387"/>
      <c r="F119" s="387"/>
      <c r="G119" s="15">
        <v>110</v>
      </c>
      <c r="H119" s="16"/>
      <c r="I119" s="67">
        <v>0</v>
      </c>
      <c r="J119" s="67">
        <v>0</v>
      </c>
    </row>
    <row r="120" spans="1:10" ht="13.5" customHeight="1">
      <c r="A120" s="387" t="s">
        <v>2015</v>
      </c>
      <c r="B120" s="387"/>
      <c r="C120" s="387"/>
      <c r="D120" s="387"/>
      <c r="E120" s="387"/>
      <c r="F120" s="387"/>
      <c r="G120" s="15">
        <v>111</v>
      </c>
      <c r="H120" s="16"/>
      <c r="I120" s="67">
        <v>0</v>
      </c>
      <c r="J120" s="67">
        <v>0</v>
      </c>
    </row>
    <row r="121" spans="1:10" ht="13.5" customHeight="1">
      <c r="A121" s="387" t="s">
        <v>2019</v>
      </c>
      <c r="B121" s="387"/>
      <c r="C121" s="387"/>
      <c r="D121" s="387"/>
      <c r="E121" s="387"/>
      <c r="F121" s="387"/>
      <c r="G121" s="15">
        <v>112</v>
      </c>
      <c r="H121" s="16"/>
      <c r="I121" s="67">
        <v>0</v>
      </c>
      <c r="J121" s="67">
        <v>0</v>
      </c>
    </row>
    <row r="122" spans="1:10" ht="24.75" customHeight="1">
      <c r="A122" s="387" t="s">
        <v>592</v>
      </c>
      <c r="B122" s="387"/>
      <c r="C122" s="387"/>
      <c r="D122" s="387"/>
      <c r="E122" s="387"/>
      <c r="F122" s="387"/>
      <c r="G122" s="15">
        <v>113</v>
      </c>
      <c r="H122" s="16"/>
      <c r="I122" s="67">
        <v>0</v>
      </c>
      <c r="J122" s="67">
        <v>0</v>
      </c>
    </row>
    <row r="123" spans="1:10" ht="13.5" customHeight="1">
      <c r="A123" s="387" t="s">
        <v>2020</v>
      </c>
      <c r="B123" s="387"/>
      <c r="C123" s="387"/>
      <c r="D123" s="387"/>
      <c r="E123" s="387"/>
      <c r="F123" s="387"/>
      <c r="G123" s="15">
        <v>114</v>
      </c>
      <c r="H123" s="16"/>
      <c r="I123" s="67">
        <v>0</v>
      </c>
      <c r="J123" s="67">
        <v>0</v>
      </c>
    </row>
    <row r="124" spans="1:10" ht="13.5" customHeight="1">
      <c r="A124" s="387" t="s">
        <v>2021</v>
      </c>
      <c r="B124" s="387"/>
      <c r="C124" s="387"/>
      <c r="D124" s="387"/>
      <c r="E124" s="387"/>
      <c r="F124" s="387"/>
      <c r="G124" s="15">
        <v>115</v>
      </c>
      <c r="H124" s="16"/>
      <c r="I124" s="67">
        <v>0</v>
      </c>
      <c r="J124" s="67">
        <v>0</v>
      </c>
    </row>
    <row r="125" spans="1:10" ht="13.5" customHeight="1">
      <c r="A125" s="387" t="s">
        <v>2016</v>
      </c>
      <c r="B125" s="387"/>
      <c r="C125" s="387"/>
      <c r="D125" s="387"/>
      <c r="E125" s="387"/>
      <c r="F125" s="387"/>
      <c r="G125" s="15">
        <v>116</v>
      </c>
      <c r="H125" s="16"/>
      <c r="I125" s="67">
        <v>0</v>
      </c>
      <c r="J125" s="67">
        <v>0</v>
      </c>
    </row>
    <row r="126" spans="1:10" ht="13.5" customHeight="1">
      <c r="A126" s="387" t="s">
        <v>2017</v>
      </c>
      <c r="B126" s="387"/>
      <c r="C126" s="387"/>
      <c r="D126" s="387"/>
      <c r="E126" s="387"/>
      <c r="F126" s="387"/>
      <c r="G126" s="15">
        <v>117</v>
      </c>
      <c r="H126" s="16"/>
      <c r="I126" s="67">
        <v>0</v>
      </c>
      <c r="J126" s="67">
        <v>1009274</v>
      </c>
    </row>
    <row r="127" spans="1:10" ht="13.5" customHeight="1">
      <c r="A127" s="387" t="s">
        <v>2018</v>
      </c>
      <c r="B127" s="387"/>
      <c r="C127" s="387"/>
      <c r="D127" s="387"/>
      <c r="E127" s="387"/>
      <c r="F127" s="387"/>
      <c r="G127" s="15">
        <v>118</v>
      </c>
      <c r="H127" s="16"/>
      <c r="I127" s="67">
        <v>0</v>
      </c>
      <c r="J127" s="67">
        <v>0</v>
      </c>
    </row>
    <row r="128" spans="1:10" ht="13.5" customHeight="1">
      <c r="A128" s="387" t="s">
        <v>2022</v>
      </c>
      <c r="B128" s="387"/>
      <c r="C128" s="387"/>
      <c r="D128" s="387"/>
      <c r="E128" s="387"/>
      <c r="F128" s="387"/>
      <c r="G128" s="15">
        <v>119</v>
      </c>
      <c r="H128" s="16"/>
      <c r="I128" s="67">
        <v>8793</v>
      </c>
      <c r="J128" s="67">
        <v>20914</v>
      </c>
    </row>
    <row r="129" spans="1:10" ht="13.5" customHeight="1">
      <c r="A129" s="387" t="s">
        <v>2023</v>
      </c>
      <c r="B129" s="387"/>
      <c r="C129" s="387"/>
      <c r="D129" s="387"/>
      <c r="E129" s="387"/>
      <c r="F129" s="387"/>
      <c r="G129" s="15">
        <v>120</v>
      </c>
      <c r="H129" s="16"/>
      <c r="I129" s="67">
        <v>13082</v>
      </c>
      <c r="J129" s="67">
        <v>25924</v>
      </c>
    </row>
    <row r="130" spans="1:10" ht="13.5" customHeight="1">
      <c r="A130" s="387" t="s">
        <v>2024</v>
      </c>
      <c r="B130" s="387"/>
      <c r="C130" s="387"/>
      <c r="D130" s="387"/>
      <c r="E130" s="387"/>
      <c r="F130" s="387"/>
      <c r="G130" s="15">
        <v>121</v>
      </c>
      <c r="H130" s="16"/>
      <c r="I130" s="67">
        <v>0</v>
      </c>
      <c r="J130" s="67">
        <v>0</v>
      </c>
    </row>
    <row r="131" spans="1:10" ht="13.5" customHeight="1">
      <c r="A131" s="387" t="s">
        <v>704</v>
      </c>
      <c r="B131" s="387"/>
      <c r="C131" s="387"/>
      <c r="D131" s="387"/>
      <c r="E131" s="387"/>
      <c r="F131" s="387"/>
      <c r="G131" s="15">
        <v>122</v>
      </c>
      <c r="H131" s="16"/>
      <c r="I131" s="67">
        <v>0</v>
      </c>
      <c r="J131" s="67">
        <v>0</v>
      </c>
    </row>
    <row r="132" spans="1:10" ht="13.5" customHeight="1">
      <c r="A132" s="387" t="s">
        <v>162</v>
      </c>
      <c r="B132" s="387"/>
      <c r="C132" s="387"/>
      <c r="D132" s="387"/>
      <c r="E132" s="387"/>
      <c r="F132" s="387"/>
      <c r="G132" s="15">
        <v>123</v>
      </c>
      <c r="H132" s="16"/>
      <c r="I132" s="67">
        <v>1866</v>
      </c>
      <c r="J132" s="67">
        <v>2986</v>
      </c>
    </row>
    <row r="133" spans="1:10" ht="24.75" customHeight="1">
      <c r="A133" s="385" t="s">
        <v>593</v>
      </c>
      <c r="B133" s="385"/>
      <c r="C133" s="385"/>
      <c r="D133" s="385"/>
      <c r="E133" s="385"/>
      <c r="F133" s="385"/>
      <c r="G133" s="15">
        <v>124</v>
      </c>
      <c r="H133" s="16"/>
      <c r="I133" s="67">
        <v>0</v>
      </c>
      <c r="J133" s="67">
        <v>0</v>
      </c>
    </row>
    <row r="134" spans="1:10" ht="13.5" customHeight="1">
      <c r="A134" s="385" t="s">
        <v>360</v>
      </c>
      <c r="B134" s="385"/>
      <c r="C134" s="385"/>
      <c r="D134" s="385"/>
      <c r="E134" s="385"/>
      <c r="F134" s="385"/>
      <c r="G134" s="15">
        <v>125</v>
      </c>
      <c r="H134" s="16"/>
      <c r="I134" s="66">
        <f>I76+I99+I106+I118+I133</f>
        <v>339307</v>
      </c>
      <c r="J134" s="66">
        <f>J76+J99+J106+J118+J133</f>
        <v>1445901</v>
      </c>
    </row>
    <row r="135" spans="1:10" ht="13.5" customHeight="1">
      <c r="A135" s="386" t="s">
        <v>1512</v>
      </c>
      <c r="B135" s="386"/>
      <c r="C135" s="386"/>
      <c r="D135" s="386"/>
      <c r="E135" s="386"/>
      <c r="F135" s="386"/>
      <c r="G135" s="17">
        <v>126</v>
      </c>
      <c r="H135" s="18"/>
      <c r="I135" s="68">
        <v>0</v>
      </c>
      <c r="J135" s="68">
        <v>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51" sqref="J5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89000039640; Ludina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311495</v>
      </c>
      <c r="J8" s="80">
        <f>SUM(J9:J13)</f>
        <v>778224</v>
      </c>
      <c r="Q8" s="2">
        <f>IF(OR(MIN(I70:J75)&lt;&gt;0,MAX(I70:J75)&lt;&gt;0),1,0)</f>
        <v>0</v>
      </c>
      <c r="R8" s="69" t="s">
        <v>1215</v>
      </c>
    </row>
    <row r="9" spans="1:10" s="2" customFormat="1" ht="14.25" customHeight="1">
      <c r="A9" s="387" t="s">
        <v>347</v>
      </c>
      <c r="B9" s="387"/>
      <c r="C9" s="387"/>
      <c r="D9" s="387"/>
      <c r="E9" s="387"/>
      <c r="F9" s="387"/>
      <c r="G9" s="15">
        <v>128</v>
      </c>
      <c r="H9" s="16"/>
      <c r="I9" s="67">
        <v>0</v>
      </c>
      <c r="J9" s="67">
        <v>0</v>
      </c>
    </row>
    <row r="10" spans="1:10" s="2" customFormat="1" ht="14.25" customHeight="1">
      <c r="A10" s="387" t="s">
        <v>964</v>
      </c>
      <c r="B10" s="387"/>
      <c r="C10" s="387"/>
      <c r="D10" s="387"/>
      <c r="E10" s="387"/>
      <c r="F10" s="387"/>
      <c r="G10" s="15">
        <v>129</v>
      </c>
      <c r="H10" s="16"/>
      <c r="I10" s="67">
        <v>311495</v>
      </c>
      <c r="J10" s="67">
        <v>506760</v>
      </c>
    </row>
    <row r="11" spans="1:10" s="2" customFormat="1" ht="14.25" customHeight="1">
      <c r="A11" s="387" t="s">
        <v>1086</v>
      </c>
      <c r="B11" s="387"/>
      <c r="C11" s="387"/>
      <c r="D11" s="387"/>
      <c r="E11" s="387"/>
      <c r="F11" s="387"/>
      <c r="G11" s="15">
        <v>130</v>
      </c>
      <c r="H11" s="16"/>
      <c r="I11" s="67">
        <v>0</v>
      </c>
      <c r="J11" s="67">
        <v>0</v>
      </c>
    </row>
    <row r="12" spans="1:10" s="2" customFormat="1" ht="14.25" customHeight="1">
      <c r="A12" s="387" t="s">
        <v>1087</v>
      </c>
      <c r="B12" s="387"/>
      <c r="C12" s="387"/>
      <c r="D12" s="387"/>
      <c r="E12" s="387"/>
      <c r="F12" s="387"/>
      <c r="G12" s="15">
        <v>131</v>
      </c>
      <c r="H12" s="16"/>
      <c r="I12" s="67">
        <v>0</v>
      </c>
      <c r="J12" s="67">
        <v>0</v>
      </c>
    </row>
    <row r="13" spans="1:10" s="2" customFormat="1" ht="14.25" customHeight="1">
      <c r="A13" s="387" t="s">
        <v>2922</v>
      </c>
      <c r="B13" s="387"/>
      <c r="C13" s="387"/>
      <c r="D13" s="387"/>
      <c r="E13" s="387"/>
      <c r="F13" s="387"/>
      <c r="G13" s="15">
        <v>132</v>
      </c>
      <c r="H13" s="16"/>
      <c r="I13" s="67">
        <v>0</v>
      </c>
      <c r="J13" s="67">
        <v>271464</v>
      </c>
    </row>
    <row r="14" spans="1:10" s="2" customFormat="1" ht="14.25" customHeight="1">
      <c r="A14" s="385" t="s">
        <v>2492</v>
      </c>
      <c r="B14" s="385"/>
      <c r="C14" s="385"/>
      <c r="D14" s="385"/>
      <c r="E14" s="385"/>
      <c r="F14" s="385"/>
      <c r="G14" s="15">
        <v>133</v>
      </c>
      <c r="H14" s="16"/>
      <c r="I14" s="66">
        <f>I15+I16+I20+I24+I25+I26+I29+I36</f>
        <v>291766</v>
      </c>
      <c r="J14" s="66">
        <f>J15+J16+J20+J24+J25+J26+J29+J36</f>
        <v>692648</v>
      </c>
    </row>
    <row r="15" spans="1:12" s="2" customFormat="1" ht="14.25" customHeight="1">
      <c r="A15" s="387" t="s">
        <v>1005</v>
      </c>
      <c r="B15" s="387"/>
      <c r="C15" s="387"/>
      <c r="D15" s="387"/>
      <c r="E15" s="387"/>
      <c r="F15" s="387"/>
      <c r="G15" s="15">
        <v>134</v>
      </c>
      <c r="H15" s="16"/>
      <c r="I15" s="67">
        <v>0</v>
      </c>
      <c r="J15" s="67">
        <v>0</v>
      </c>
      <c r="L15" s="2" t="s">
        <v>1209</v>
      </c>
    </row>
    <row r="16" spans="1:10" s="2" customFormat="1" ht="14.25" customHeight="1">
      <c r="A16" s="387" t="s">
        <v>2493</v>
      </c>
      <c r="B16" s="387"/>
      <c r="C16" s="387"/>
      <c r="D16" s="387"/>
      <c r="E16" s="387"/>
      <c r="F16" s="387"/>
      <c r="G16" s="15">
        <v>135</v>
      </c>
      <c r="H16" s="16"/>
      <c r="I16" s="66">
        <f>SUM(I17:I19)</f>
        <v>57140</v>
      </c>
      <c r="J16" s="66">
        <f>SUM(J17:J19)</f>
        <v>172080</v>
      </c>
    </row>
    <row r="17" spans="1:10" s="2" customFormat="1" ht="14.25" customHeight="1">
      <c r="A17" s="413" t="s">
        <v>1273</v>
      </c>
      <c r="B17" s="413"/>
      <c r="C17" s="413"/>
      <c r="D17" s="413"/>
      <c r="E17" s="413"/>
      <c r="F17" s="413"/>
      <c r="G17" s="15">
        <v>136</v>
      </c>
      <c r="H17" s="16"/>
      <c r="I17" s="67">
        <v>25179</v>
      </c>
      <c r="J17" s="67">
        <v>97310</v>
      </c>
    </row>
    <row r="18" spans="1:10" s="2" customFormat="1" ht="14.25" customHeight="1">
      <c r="A18" s="413" t="s">
        <v>1274</v>
      </c>
      <c r="B18" s="413"/>
      <c r="C18" s="413"/>
      <c r="D18" s="413"/>
      <c r="E18" s="413"/>
      <c r="F18" s="413"/>
      <c r="G18" s="15">
        <v>137</v>
      </c>
      <c r="H18" s="16"/>
      <c r="I18" s="67">
        <v>0</v>
      </c>
      <c r="J18" s="67">
        <v>0</v>
      </c>
    </row>
    <row r="19" spans="1:10" s="2" customFormat="1" ht="14.25" customHeight="1">
      <c r="A19" s="413" t="s">
        <v>2959</v>
      </c>
      <c r="B19" s="413"/>
      <c r="C19" s="413"/>
      <c r="D19" s="413"/>
      <c r="E19" s="413"/>
      <c r="F19" s="413"/>
      <c r="G19" s="15">
        <v>138</v>
      </c>
      <c r="H19" s="16"/>
      <c r="I19" s="67">
        <v>31961</v>
      </c>
      <c r="J19" s="67">
        <v>74770</v>
      </c>
    </row>
    <row r="20" spans="1:10" s="2" customFormat="1" ht="14.25" customHeight="1">
      <c r="A20" s="387" t="s">
        <v>2494</v>
      </c>
      <c r="B20" s="387"/>
      <c r="C20" s="387"/>
      <c r="D20" s="387"/>
      <c r="E20" s="387"/>
      <c r="F20" s="387"/>
      <c r="G20" s="15">
        <v>139</v>
      </c>
      <c r="H20" s="16"/>
      <c r="I20" s="66">
        <f>SUM(I21:I23)</f>
        <v>185893</v>
      </c>
      <c r="J20" s="66">
        <f>SUM(J21:J23)</f>
        <v>260960</v>
      </c>
    </row>
    <row r="21" spans="1:10" s="2" customFormat="1" ht="14.25" customHeight="1">
      <c r="A21" s="413" t="s">
        <v>960</v>
      </c>
      <c r="B21" s="413"/>
      <c r="C21" s="413"/>
      <c r="D21" s="413"/>
      <c r="E21" s="413"/>
      <c r="F21" s="413"/>
      <c r="G21" s="15">
        <v>140</v>
      </c>
      <c r="H21" s="16"/>
      <c r="I21" s="67">
        <v>132200</v>
      </c>
      <c r="J21" s="67">
        <v>188052</v>
      </c>
    </row>
    <row r="22" spans="1:10" s="2" customFormat="1" ht="14.25" customHeight="1">
      <c r="A22" s="413" t="s">
        <v>1883</v>
      </c>
      <c r="B22" s="413"/>
      <c r="C22" s="413"/>
      <c r="D22" s="413"/>
      <c r="E22" s="413"/>
      <c r="F22" s="413"/>
      <c r="G22" s="15">
        <v>141</v>
      </c>
      <c r="H22" s="16"/>
      <c r="I22" s="67">
        <v>29421</v>
      </c>
      <c r="J22" s="67">
        <v>40445</v>
      </c>
    </row>
    <row r="23" spans="1:10" s="2" customFormat="1" ht="14.25" customHeight="1">
      <c r="A23" s="413" t="s">
        <v>1884</v>
      </c>
      <c r="B23" s="413"/>
      <c r="C23" s="413"/>
      <c r="D23" s="413"/>
      <c r="E23" s="413"/>
      <c r="F23" s="413"/>
      <c r="G23" s="15">
        <v>142</v>
      </c>
      <c r="H23" s="16"/>
      <c r="I23" s="67">
        <v>24272</v>
      </c>
      <c r="J23" s="67">
        <v>32463</v>
      </c>
    </row>
    <row r="24" spans="1:10" s="2" customFormat="1" ht="14.25" customHeight="1">
      <c r="A24" s="387" t="s">
        <v>1006</v>
      </c>
      <c r="B24" s="387"/>
      <c r="C24" s="387"/>
      <c r="D24" s="387"/>
      <c r="E24" s="387"/>
      <c r="F24" s="387"/>
      <c r="G24" s="15">
        <v>143</v>
      </c>
      <c r="H24" s="16"/>
      <c r="I24" s="67">
        <v>12453</v>
      </c>
      <c r="J24" s="67">
        <v>157512</v>
      </c>
    </row>
    <row r="25" spans="1:10" s="2" customFormat="1" ht="14.25" customHeight="1">
      <c r="A25" s="387" t="s">
        <v>1007</v>
      </c>
      <c r="B25" s="387"/>
      <c r="C25" s="387"/>
      <c r="D25" s="387"/>
      <c r="E25" s="387"/>
      <c r="F25" s="387"/>
      <c r="G25" s="15">
        <v>144</v>
      </c>
      <c r="H25" s="16"/>
      <c r="I25" s="67">
        <v>36212</v>
      </c>
      <c r="J25" s="67">
        <v>53819</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v>0</v>
      </c>
      <c r="J27" s="67">
        <v>0</v>
      </c>
      <c r="L27" s="2" t="s">
        <v>1209</v>
      </c>
    </row>
    <row r="28" spans="1:12" s="2" customFormat="1" ht="14.25" customHeight="1">
      <c r="A28" s="413" t="s">
        <v>1276</v>
      </c>
      <c r="B28" s="413"/>
      <c r="C28" s="413"/>
      <c r="D28" s="413"/>
      <c r="E28" s="413"/>
      <c r="F28" s="413"/>
      <c r="G28" s="15">
        <v>147</v>
      </c>
      <c r="H28" s="16"/>
      <c r="I28" s="67">
        <v>0</v>
      </c>
      <c r="J28" s="67">
        <v>0</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v>0</v>
      </c>
      <c r="J30" s="67">
        <v>0</v>
      </c>
      <c r="L30" s="2" t="s">
        <v>1209</v>
      </c>
    </row>
    <row r="31" spans="1:12" s="2" customFormat="1" ht="14.25" customHeight="1">
      <c r="A31" s="413" t="s">
        <v>1278</v>
      </c>
      <c r="B31" s="413"/>
      <c r="C31" s="413"/>
      <c r="D31" s="413"/>
      <c r="E31" s="413"/>
      <c r="F31" s="413"/>
      <c r="G31" s="15">
        <v>150</v>
      </c>
      <c r="H31" s="16"/>
      <c r="I31" s="67">
        <v>0</v>
      </c>
      <c r="J31" s="67">
        <v>0</v>
      </c>
      <c r="L31" s="2" t="s">
        <v>1209</v>
      </c>
    </row>
    <row r="32" spans="1:12" s="2" customFormat="1" ht="14.25" customHeight="1">
      <c r="A32" s="413" t="s">
        <v>1279</v>
      </c>
      <c r="B32" s="413"/>
      <c r="C32" s="413"/>
      <c r="D32" s="413"/>
      <c r="E32" s="413"/>
      <c r="F32" s="413"/>
      <c r="G32" s="15">
        <v>151</v>
      </c>
      <c r="H32" s="16"/>
      <c r="I32" s="67">
        <v>0</v>
      </c>
      <c r="J32" s="67">
        <v>0</v>
      </c>
      <c r="L32" s="2" t="s">
        <v>1209</v>
      </c>
    </row>
    <row r="33" spans="1:12" s="2" customFormat="1" ht="14.25" customHeight="1">
      <c r="A33" s="413" t="s">
        <v>1280</v>
      </c>
      <c r="B33" s="413"/>
      <c r="C33" s="413"/>
      <c r="D33" s="413"/>
      <c r="E33" s="413"/>
      <c r="F33" s="413"/>
      <c r="G33" s="15">
        <v>152</v>
      </c>
      <c r="H33" s="16"/>
      <c r="I33" s="67">
        <v>0</v>
      </c>
      <c r="J33" s="67">
        <v>0</v>
      </c>
      <c r="L33" s="2" t="s">
        <v>1209</v>
      </c>
    </row>
    <row r="34" spans="1:12" s="2" customFormat="1" ht="14.25" customHeight="1">
      <c r="A34" s="413" t="s">
        <v>1281</v>
      </c>
      <c r="B34" s="413"/>
      <c r="C34" s="413"/>
      <c r="D34" s="413"/>
      <c r="E34" s="413"/>
      <c r="F34" s="413"/>
      <c r="G34" s="15">
        <v>153</v>
      </c>
      <c r="H34" s="16"/>
      <c r="I34" s="67">
        <v>0</v>
      </c>
      <c r="J34" s="67">
        <v>0</v>
      </c>
      <c r="L34" s="2" t="s">
        <v>1209</v>
      </c>
    </row>
    <row r="35" spans="1:12" s="2" customFormat="1" ht="14.25" customHeight="1">
      <c r="A35" s="413" t="s">
        <v>1282</v>
      </c>
      <c r="B35" s="413"/>
      <c r="C35" s="413"/>
      <c r="D35" s="413"/>
      <c r="E35" s="413"/>
      <c r="F35" s="413"/>
      <c r="G35" s="15">
        <v>154</v>
      </c>
      <c r="H35" s="16"/>
      <c r="I35" s="67">
        <v>0</v>
      </c>
      <c r="J35" s="67">
        <v>0</v>
      </c>
      <c r="L35" s="2" t="s">
        <v>1209</v>
      </c>
    </row>
    <row r="36" spans="1:10" s="2" customFormat="1" ht="14.25" customHeight="1">
      <c r="A36" s="387" t="s">
        <v>147</v>
      </c>
      <c r="B36" s="387"/>
      <c r="C36" s="387"/>
      <c r="D36" s="387"/>
      <c r="E36" s="387"/>
      <c r="F36" s="387"/>
      <c r="G36" s="15">
        <v>155</v>
      </c>
      <c r="H36" s="16"/>
      <c r="I36" s="67">
        <v>68</v>
      </c>
      <c r="J36" s="67">
        <v>48277</v>
      </c>
    </row>
    <row r="37" spans="1:10" s="2" customFormat="1" ht="14.25" customHeight="1">
      <c r="A37" s="385" t="s">
        <v>2497</v>
      </c>
      <c r="B37" s="385"/>
      <c r="C37" s="385"/>
      <c r="D37" s="385"/>
      <c r="E37" s="385"/>
      <c r="F37" s="385"/>
      <c r="G37" s="15">
        <v>156</v>
      </c>
      <c r="H37" s="16"/>
      <c r="I37" s="66">
        <f>SUM(I38:I47)</f>
        <v>1</v>
      </c>
      <c r="J37" s="66">
        <f>SUM(J38:J47)</f>
        <v>3</v>
      </c>
    </row>
    <row r="38" spans="1:10" s="2" customFormat="1" ht="14.25" customHeight="1">
      <c r="A38" s="387" t="s">
        <v>346</v>
      </c>
      <c r="B38" s="387"/>
      <c r="C38" s="387"/>
      <c r="D38" s="387"/>
      <c r="E38" s="387"/>
      <c r="F38" s="387"/>
      <c r="G38" s="15">
        <v>157</v>
      </c>
      <c r="H38" s="16"/>
      <c r="I38" s="67">
        <v>0</v>
      </c>
      <c r="J38" s="67">
        <v>0</v>
      </c>
    </row>
    <row r="39" spans="1:10" s="2" customFormat="1" ht="24" customHeight="1">
      <c r="A39" s="387" t="s">
        <v>2361</v>
      </c>
      <c r="B39" s="387"/>
      <c r="C39" s="387"/>
      <c r="D39" s="387"/>
      <c r="E39" s="387"/>
      <c r="F39" s="387"/>
      <c r="G39" s="15">
        <v>158</v>
      </c>
      <c r="H39" s="16"/>
      <c r="I39" s="67">
        <v>0</v>
      </c>
      <c r="J39" s="67">
        <v>0</v>
      </c>
    </row>
    <row r="40" spans="1:10" s="2" customFormat="1" ht="24" customHeight="1">
      <c r="A40" s="387" t="s">
        <v>345</v>
      </c>
      <c r="B40" s="387"/>
      <c r="C40" s="387"/>
      <c r="D40" s="387"/>
      <c r="E40" s="387"/>
      <c r="F40" s="387"/>
      <c r="G40" s="15">
        <v>159</v>
      </c>
      <c r="H40" s="16"/>
      <c r="I40" s="67">
        <v>0</v>
      </c>
      <c r="J40" s="67">
        <v>0</v>
      </c>
    </row>
    <row r="41" spans="1:10" s="2" customFormat="1" ht="14.25" customHeight="1">
      <c r="A41" s="387" t="s">
        <v>2964</v>
      </c>
      <c r="B41" s="387"/>
      <c r="C41" s="387"/>
      <c r="D41" s="387"/>
      <c r="E41" s="387"/>
      <c r="F41" s="387"/>
      <c r="G41" s="15">
        <v>160</v>
      </c>
      <c r="H41" s="16"/>
      <c r="I41" s="67">
        <v>0</v>
      </c>
      <c r="J41" s="67">
        <v>0</v>
      </c>
    </row>
    <row r="42" spans="1:10" s="2" customFormat="1" ht="24" customHeight="1">
      <c r="A42" s="387" t="s">
        <v>2362</v>
      </c>
      <c r="B42" s="387"/>
      <c r="C42" s="387"/>
      <c r="D42" s="387"/>
      <c r="E42" s="387"/>
      <c r="F42" s="387"/>
      <c r="G42" s="15">
        <v>161</v>
      </c>
      <c r="H42" s="16"/>
      <c r="I42" s="67">
        <v>0</v>
      </c>
      <c r="J42" s="67">
        <v>0</v>
      </c>
    </row>
    <row r="43" spans="1:10" s="2" customFormat="1" ht="14.25" customHeight="1">
      <c r="A43" s="387" t="s">
        <v>2963</v>
      </c>
      <c r="B43" s="387"/>
      <c r="C43" s="387"/>
      <c r="D43" s="387"/>
      <c r="E43" s="387"/>
      <c r="F43" s="387"/>
      <c r="G43" s="15">
        <v>162</v>
      </c>
      <c r="H43" s="16"/>
      <c r="I43" s="67">
        <v>0</v>
      </c>
      <c r="J43" s="67">
        <v>0</v>
      </c>
    </row>
    <row r="44" spans="1:10" s="2" customFormat="1" ht="14.25" customHeight="1">
      <c r="A44" s="387" t="s">
        <v>2962</v>
      </c>
      <c r="B44" s="387"/>
      <c r="C44" s="387"/>
      <c r="D44" s="387"/>
      <c r="E44" s="387"/>
      <c r="F44" s="387"/>
      <c r="G44" s="15">
        <v>163</v>
      </c>
      <c r="H44" s="16"/>
      <c r="I44" s="67">
        <v>0</v>
      </c>
      <c r="J44" s="67">
        <v>0</v>
      </c>
    </row>
    <row r="45" spans="1:10" s="2" customFormat="1" ht="14.25" customHeight="1">
      <c r="A45" s="387" t="s">
        <v>2961</v>
      </c>
      <c r="B45" s="387"/>
      <c r="C45" s="387"/>
      <c r="D45" s="387"/>
      <c r="E45" s="387"/>
      <c r="F45" s="387"/>
      <c r="G45" s="15">
        <v>164</v>
      </c>
      <c r="H45" s="16"/>
      <c r="I45" s="67">
        <v>1</v>
      </c>
      <c r="J45" s="67">
        <v>3</v>
      </c>
    </row>
    <row r="46" spans="1:10" s="2" customFormat="1" ht="14.25" customHeight="1">
      <c r="A46" s="387" t="s">
        <v>2960</v>
      </c>
      <c r="B46" s="387"/>
      <c r="C46" s="387"/>
      <c r="D46" s="387"/>
      <c r="E46" s="387"/>
      <c r="F46" s="387"/>
      <c r="G46" s="15">
        <v>165</v>
      </c>
      <c r="H46" s="16"/>
      <c r="I46" s="67">
        <v>0</v>
      </c>
      <c r="J46" s="67">
        <v>0</v>
      </c>
    </row>
    <row r="47" spans="1:10" s="2" customFormat="1" ht="14.25" customHeight="1">
      <c r="A47" s="387" t="s">
        <v>2956</v>
      </c>
      <c r="B47" s="387"/>
      <c r="C47" s="387"/>
      <c r="D47" s="387"/>
      <c r="E47" s="387"/>
      <c r="F47" s="387"/>
      <c r="G47" s="15">
        <v>166</v>
      </c>
      <c r="H47" s="16"/>
      <c r="I47" s="67">
        <v>0</v>
      </c>
      <c r="J47" s="67">
        <v>0</v>
      </c>
    </row>
    <row r="48" spans="1:10" s="2" customFormat="1" ht="14.25" customHeight="1">
      <c r="A48" s="385" t="s">
        <v>2498</v>
      </c>
      <c r="B48" s="385"/>
      <c r="C48" s="385"/>
      <c r="D48" s="385"/>
      <c r="E48" s="385"/>
      <c r="F48" s="385"/>
      <c r="G48" s="15">
        <v>167</v>
      </c>
      <c r="H48" s="16"/>
      <c r="I48" s="66">
        <f>SUM(I49:I55)</f>
        <v>16</v>
      </c>
      <c r="J48" s="66">
        <f>SUM(J49:J55)</f>
        <v>14342</v>
      </c>
    </row>
    <row r="49" spans="1:10" s="2" customFormat="1" ht="14.25" customHeight="1">
      <c r="A49" s="387" t="s">
        <v>2957</v>
      </c>
      <c r="B49" s="387"/>
      <c r="C49" s="387"/>
      <c r="D49" s="387"/>
      <c r="E49" s="387"/>
      <c r="F49" s="387"/>
      <c r="G49" s="15">
        <v>168</v>
      </c>
      <c r="H49" s="16"/>
      <c r="I49" s="67">
        <v>0</v>
      </c>
      <c r="J49" s="67">
        <v>0</v>
      </c>
    </row>
    <row r="50" spans="1:10" s="2" customFormat="1" ht="14.25" customHeight="1">
      <c r="A50" s="408" t="s">
        <v>1088</v>
      </c>
      <c r="B50" s="408"/>
      <c r="C50" s="408"/>
      <c r="D50" s="408"/>
      <c r="E50" s="408"/>
      <c r="F50" s="408"/>
      <c r="G50" s="15">
        <v>169</v>
      </c>
      <c r="H50" s="16"/>
      <c r="I50" s="67">
        <v>0</v>
      </c>
      <c r="J50" s="67">
        <v>0</v>
      </c>
    </row>
    <row r="51" spans="1:10" s="2" customFormat="1" ht="14.25" customHeight="1">
      <c r="A51" s="408" t="s">
        <v>1089</v>
      </c>
      <c r="B51" s="408"/>
      <c r="C51" s="408"/>
      <c r="D51" s="408"/>
      <c r="E51" s="408"/>
      <c r="F51" s="408"/>
      <c r="G51" s="15">
        <v>170</v>
      </c>
      <c r="H51" s="16"/>
      <c r="I51" s="67">
        <v>16</v>
      </c>
      <c r="J51" s="67">
        <v>14342</v>
      </c>
    </row>
    <row r="52" spans="1:10" s="2" customFormat="1" ht="14.25" customHeight="1">
      <c r="A52" s="408" t="s">
        <v>1090</v>
      </c>
      <c r="B52" s="408"/>
      <c r="C52" s="408"/>
      <c r="D52" s="408"/>
      <c r="E52" s="408"/>
      <c r="F52" s="408"/>
      <c r="G52" s="15">
        <v>171</v>
      </c>
      <c r="H52" s="16"/>
      <c r="I52" s="67">
        <v>0</v>
      </c>
      <c r="J52" s="67">
        <v>0</v>
      </c>
    </row>
    <row r="53" spans="1:10" s="2" customFormat="1" ht="14.25" customHeight="1">
      <c r="A53" s="408" t="s">
        <v>1091</v>
      </c>
      <c r="B53" s="408"/>
      <c r="C53" s="408"/>
      <c r="D53" s="408"/>
      <c r="E53" s="408"/>
      <c r="F53" s="408"/>
      <c r="G53" s="15">
        <v>172</v>
      </c>
      <c r="H53" s="16"/>
      <c r="I53" s="67">
        <v>0</v>
      </c>
      <c r="J53" s="67">
        <v>0</v>
      </c>
    </row>
    <row r="54" spans="1:12" s="2" customFormat="1" ht="14.25" customHeight="1">
      <c r="A54" s="408" t="s">
        <v>1092</v>
      </c>
      <c r="B54" s="408"/>
      <c r="C54" s="408"/>
      <c r="D54" s="408"/>
      <c r="E54" s="408"/>
      <c r="F54" s="408"/>
      <c r="G54" s="15">
        <v>173</v>
      </c>
      <c r="H54" s="16"/>
      <c r="I54" s="67">
        <v>0</v>
      </c>
      <c r="J54" s="67">
        <v>0</v>
      </c>
      <c r="L54" s="2" t="s">
        <v>1209</v>
      </c>
    </row>
    <row r="55" spans="1:10" s="2" customFormat="1" ht="14.25" customHeight="1">
      <c r="A55" s="408" t="s">
        <v>1093</v>
      </c>
      <c r="B55" s="408"/>
      <c r="C55" s="408"/>
      <c r="D55" s="408"/>
      <c r="E55" s="408"/>
      <c r="F55" s="408"/>
      <c r="G55" s="15">
        <v>174</v>
      </c>
      <c r="H55" s="16"/>
      <c r="I55" s="67">
        <v>0</v>
      </c>
      <c r="J55" s="67">
        <v>0</v>
      </c>
    </row>
    <row r="56" spans="1:10" s="2" customFormat="1" ht="24.75" customHeight="1">
      <c r="A56" s="385" t="s">
        <v>2363</v>
      </c>
      <c r="B56" s="385"/>
      <c r="C56" s="385"/>
      <c r="D56" s="385"/>
      <c r="E56" s="385"/>
      <c r="F56" s="385"/>
      <c r="G56" s="15">
        <v>175</v>
      </c>
      <c r="H56" s="16"/>
      <c r="I56" s="67">
        <v>0</v>
      </c>
      <c r="J56" s="67">
        <v>0</v>
      </c>
    </row>
    <row r="57" spans="1:10" s="2" customFormat="1" ht="14.25" customHeight="1">
      <c r="A57" s="385" t="s">
        <v>1094</v>
      </c>
      <c r="B57" s="385"/>
      <c r="C57" s="385"/>
      <c r="D57" s="385"/>
      <c r="E57" s="385"/>
      <c r="F57" s="385"/>
      <c r="G57" s="15">
        <v>176</v>
      </c>
      <c r="H57" s="16"/>
      <c r="I57" s="67">
        <v>0</v>
      </c>
      <c r="J57" s="67">
        <v>0</v>
      </c>
    </row>
    <row r="58" spans="1:10" s="2" customFormat="1" ht="24.75" customHeight="1">
      <c r="A58" s="385" t="s">
        <v>1095</v>
      </c>
      <c r="B58" s="385"/>
      <c r="C58" s="385"/>
      <c r="D58" s="385"/>
      <c r="E58" s="385"/>
      <c r="F58" s="385"/>
      <c r="G58" s="15">
        <v>177</v>
      </c>
      <c r="H58" s="16"/>
      <c r="I58" s="67">
        <v>0</v>
      </c>
      <c r="J58" s="67">
        <v>0</v>
      </c>
    </row>
    <row r="59" spans="1:10" s="2" customFormat="1" ht="14.25" customHeight="1">
      <c r="A59" s="385" t="s">
        <v>1096</v>
      </c>
      <c r="B59" s="385"/>
      <c r="C59" s="385"/>
      <c r="D59" s="385"/>
      <c r="E59" s="385"/>
      <c r="F59" s="385"/>
      <c r="G59" s="15">
        <v>178</v>
      </c>
      <c r="H59" s="16"/>
      <c r="I59" s="67">
        <v>0</v>
      </c>
      <c r="J59" s="67">
        <v>0</v>
      </c>
    </row>
    <row r="60" spans="1:10" s="2" customFormat="1" ht="14.25" customHeight="1">
      <c r="A60" s="385" t="s">
        <v>2499</v>
      </c>
      <c r="B60" s="385"/>
      <c r="C60" s="385"/>
      <c r="D60" s="385"/>
      <c r="E60" s="385"/>
      <c r="F60" s="385"/>
      <c r="G60" s="15">
        <v>179</v>
      </c>
      <c r="H60" s="16"/>
      <c r="I60" s="66">
        <f>I8+I37+I56+I57</f>
        <v>311496</v>
      </c>
      <c r="J60" s="66">
        <f>J8+J37+J56+J57</f>
        <v>778227</v>
      </c>
    </row>
    <row r="61" spans="1:10" s="2" customFormat="1" ht="14.25" customHeight="1">
      <c r="A61" s="385" t="s">
        <v>2500</v>
      </c>
      <c r="B61" s="385"/>
      <c r="C61" s="385"/>
      <c r="D61" s="385"/>
      <c r="E61" s="385"/>
      <c r="F61" s="385"/>
      <c r="G61" s="15">
        <v>180</v>
      </c>
      <c r="H61" s="16"/>
      <c r="I61" s="66">
        <f>I14+I48+I58+I59</f>
        <v>291782</v>
      </c>
      <c r="J61" s="66">
        <f>J14+J48+J58+J59</f>
        <v>706990</v>
      </c>
    </row>
    <row r="62" spans="1:12" s="2" customFormat="1" ht="14.25" customHeight="1">
      <c r="A62" s="385" t="s">
        <v>2501</v>
      </c>
      <c r="B62" s="385"/>
      <c r="C62" s="385"/>
      <c r="D62" s="385"/>
      <c r="E62" s="385"/>
      <c r="F62" s="385"/>
      <c r="G62" s="15">
        <v>181</v>
      </c>
      <c r="H62" s="16"/>
      <c r="I62" s="66">
        <f>I60-I61</f>
        <v>19714</v>
      </c>
      <c r="J62" s="66">
        <f>J60-J61</f>
        <v>71237</v>
      </c>
      <c r="L62" s="2" t="s">
        <v>1209</v>
      </c>
    </row>
    <row r="63" spans="1:10" s="2" customFormat="1" ht="14.25" customHeight="1">
      <c r="A63" s="408" t="s">
        <v>2502</v>
      </c>
      <c r="B63" s="408"/>
      <c r="C63" s="408"/>
      <c r="D63" s="408"/>
      <c r="E63" s="408"/>
      <c r="F63" s="408"/>
      <c r="G63" s="15">
        <v>182</v>
      </c>
      <c r="H63" s="16"/>
      <c r="I63" s="66">
        <f>IF(I60&gt;I61,I60-I61,0)</f>
        <v>19714</v>
      </c>
      <c r="J63" s="66">
        <f>IF(J60&gt;J61,J60-J61,0)</f>
        <v>71237</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0</v>
      </c>
      <c r="J65" s="67">
        <v>0</v>
      </c>
      <c r="L65" s="2" t="s">
        <v>1209</v>
      </c>
    </row>
    <row r="66" spans="1:12" s="2" customFormat="1" ht="14.25" customHeight="1">
      <c r="A66" s="385" t="s">
        <v>2504</v>
      </c>
      <c r="B66" s="385"/>
      <c r="C66" s="385"/>
      <c r="D66" s="385"/>
      <c r="E66" s="385"/>
      <c r="F66" s="385"/>
      <c r="G66" s="15">
        <v>185</v>
      </c>
      <c r="H66" s="16"/>
      <c r="I66" s="66">
        <f>I62-I65</f>
        <v>19714</v>
      </c>
      <c r="J66" s="66">
        <f>J62-J65</f>
        <v>71237</v>
      </c>
      <c r="L66" s="2" t="s">
        <v>1209</v>
      </c>
    </row>
    <row r="67" spans="1:10" s="2" customFormat="1" ht="14.25" customHeight="1">
      <c r="A67" s="408" t="s">
        <v>2505</v>
      </c>
      <c r="B67" s="408"/>
      <c r="C67" s="408"/>
      <c r="D67" s="408"/>
      <c r="E67" s="408"/>
      <c r="F67" s="408"/>
      <c r="G67" s="15">
        <v>186</v>
      </c>
      <c r="H67" s="16"/>
      <c r="I67" s="66">
        <f>IF(I66&gt;0,I66,0)</f>
        <v>19714</v>
      </c>
      <c r="J67" s="66">
        <f>IF(J66&gt;0,J66,0)</f>
        <v>71237</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v>0</v>
      </c>
      <c r="J70" s="66">
        <v>0</v>
      </c>
      <c r="L70" s="2" t="s">
        <v>1209</v>
      </c>
    </row>
    <row r="71" spans="1:10" s="2" customFormat="1" ht="14.25" customHeight="1">
      <c r="A71" s="408" t="s">
        <v>2425</v>
      </c>
      <c r="B71" s="408"/>
      <c r="C71" s="408"/>
      <c r="D71" s="408"/>
      <c r="E71" s="408"/>
      <c r="F71" s="408"/>
      <c r="G71" s="15">
        <v>189</v>
      </c>
      <c r="H71" s="16"/>
      <c r="I71" s="67">
        <v>0</v>
      </c>
      <c r="J71" s="67">
        <v>0</v>
      </c>
    </row>
    <row r="72" spans="1:10" s="2" customFormat="1" ht="14.25" customHeight="1">
      <c r="A72" s="408" t="s">
        <v>2426</v>
      </c>
      <c r="B72" s="408"/>
      <c r="C72" s="408"/>
      <c r="D72" s="408"/>
      <c r="E72" s="408"/>
      <c r="F72" s="408"/>
      <c r="G72" s="15">
        <v>190</v>
      </c>
      <c r="H72" s="16"/>
      <c r="I72" s="67">
        <v>0</v>
      </c>
      <c r="J72" s="67">
        <v>0</v>
      </c>
    </row>
    <row r="73" spans="1:12" s="2" customFormat="1" ht="14.25" customHeight="1">
      <c r="A73" s="385" t="s">
        <v>1097</v>
      </c>
      <c r="B73" s="385"/>
      <c r="C73" s="385"/>
      <c r="D73" s="385"/>
      <c r="E73" s="385"/>
      <c r="F73" s="385"/>
      <c r="G73" s="15">
        <v>191</v>
      </c>
      <c r="H73" s="16"/>
      <c r="I73" s="67">
        <v>0</v>
      </c>
      <c r="J73" s="67">
        <v>0</v>
      </c>
      <c r="L73" s="2" t="s">
        <v>1209</v>
      </c>
    </row>
    <row r="74" spans="1:10" s="2" customFormat="1" ht="14.25" customHeight="1">
      <c r="A74" s="408" t="s">
        <v>2508</v>
      </c>
      <c r="B74" s="408"/>
      <c r="C74" s="408"/>
      <c r="D74" s="408"/>
      <c r="E74" s="408"/>
      <c r="F74" s="408"/>
      <c r="G74" s="15">
        <v>192</v>
      </c>
      <c r="H74" s="16"/>
      <c r="I74" s="66">
        <v>0</v>
      </c>
      <c r="J74" s="66">
        <v>0</v>
      </c>
    </row>
    <row r="75" spans="1:10" s="2" customFormat="1" ht="14.25" customHeight="1">
      <c r="A75" s="412" t="s">
        <v>2509</v>
      </c>
      <c r="B75" s="412"/>
      <c r="C75" s="412"/>
      <c r="D75" s="412"/>
      <c r="E75" s="412"/>
      <c r="F75" s="412"/>
      <c r="G75" s="17">
        <v>193</v>
      </c>
      <c r="H75" s="18"/>
      <c r="I75" s="81">
        <v>0</v>
      </c>
      <c r="J75" s="81">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v>0</v>
      </c>
      <c r="J77" s="66">
        <v>0</v>
      </c>
      <c r="L77" s="2" t="s">
        <v>1209</v>
      </c>
    </row>
    <row r="78" spans="1:10" s="2" customFormat="1" ht="14.25" customHeight="1">
      <c r="A78" s="408" t="s">
        <v>2511</v>
      </c>
      <c r="B78" s="408"/>
      <c r="C78" s="408"/>
      <c r="D78" s="408"/>
      <c r="E78" s="408"/>
      <c r="F78" s="408"/>
      <c r="G78" s="15">
        <v>195</v>
      </c>
      <c r="H78" s="16"/>
      <c r="I78" s="66">
        <v>0</v>
      </c>
      <c r="J78" s="66">
        <v>0</v>
      </c>
    </row>
    <row r="79" spans="1:10" s="2" customFormat="1" ht="14.25" customHeight="1">
      <c r="A79" s="408" t="s">
        <v>2512</v>
      </c>
      <c r="B79" s="408"/>
      <c r="C79" s="408"/>
      <c r="D79" s="408"/>
      <c r="E79" s="408"/>
      <c r="F79" s="408"/>
      <c r="G79" s="15">
        <v>196</v>
      </c>
      <c r="H79" s="16"/>
      <c r="I79" s="66">
        <v>0</v>
      </c>
      <c r="J79" s="66">
        <v>0</v>
      </c>
    </row>
    <row r="80" spans="1:12" s="2" customFormat="1" ht="14.25" customHeight="1">
      <c r="A80" s="385" t="s">
        <v>2513</v>
      </c>
      <c r="B80" s="385"/>
      <c r="C80" s="385"/>
      <c r="D80" s="385"/>
      <c r="E80" s="385"/>
      <c r="F80" s="385"/>
      <c r="G80" s="15">
        <v>197</v>
      </c>
      <c r="H80" s="16"/>
      <c r="I80" s="66">
        <v>0</v>
      </c>
      <c r="J80" s="66">
        <v>0</v>
      </c>
      <c r="L80" s="2" t="s">
        <v>1209</v>
      </c>
    </row>
    <row r="81" spans="1:12" s="2" customFormat="1" ht="14.25" customHeight="1">
      <c r="A81" s="385" t="s">
        <v>2514</v>
      </c>
      <c r="B81" s="385"/>
      <c r="C81" s="385"/>
      <c r="D81" s="385"/>
      <c r="E81" s="385"/>
      <c r="F81" s="385"/>
      <c r="G81" s="15">
        <v>198</v>
      </c>
      <c r="H81" s="16"/>
      <c r="I81" s="66">
        <v>0</v>
      </c>
      <c r="J81" s="66">
        <v>0</v>
      </c>
      <c r="L81" s="2" t="s">
        <v>1209</v>
      </c>
    </row>
    <row r="82" spans="1:10" s="2" customFormat="1" ht="14.25" customHeight="1">
      <c r="A82" s="408" t="s">
        <v>2515</v>
      </c>
      <c r="B82" s="408"/>
      <c r="C82" s="408"/>
      <c r="D82" s="408"/>
      <c r="E82" s="408"/>
      <c r="F82" s="408"/>
      <c r="G82" s="15">
        <v>199</v>
      </c>
      <c r="H82" s="16"/>
      <c r="I82" s="66">
        <v>0</v>
      </c>
      <c r="J82" s="66">
        <v>0</v>
      </c>
    </row>
    <row r="83" spans="1:10" s="2" customFormat="1" ht="14.25" customHeight="1">
      <c r="A83" s="412" t="s">
        <v>2516</v>
      </c>
      <c r="B83" s="412"/>
      <c r="C83" s="412"/>
      <c r="D83" s="412"/>
      <c r="E83" s="412"/>
      <c r="F83" s="412"/>
      <c r="G83" s="17">
        <v>200</v>
      </c>
      <c r="H83" s="18"/>
      <c r="I83" s="81">
        <v>0</v>
      </c>
      <c r="J83" s="81">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v>0</v>
      </c>
      <c r="J86" s="73">
        <v>0</v>
      </c>
      <c r="L86" s="2" t="s">
        <v>1209</v>
      </c>
    </row>
    <row r="87" spans="1:12" s="2" customFormat="1" ht="14.25" customHeight="1">
      <c r="A87" s="424" t="s">
        <v>2710</v>
      </c>
      <c r="B87" s="424"/>
      <c r="C87" s="424"/>
      <c r="D87" s="424"/>
      <c r="E87" s="424"/>
      <c r="F87" s="424"/>
      <c r="G87" s="17">
        <v>203</v>
      </c>
      <c r="H87" s="18"/>
      <c r="I87" s="74">
        <v>0</v>
      </c>
      <c r="J87" s="74">
        <v>0</v>
      </c>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v>0</v>
      </c>
      <c r="J89" s="73">
        <v>0</v>
      </c>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v>0</v>
      </c>
      <c r="J92" s="73">
        <v>0</v>
      </c>
      <c r="L92" s="2" t="s">
        <v>1209</v>
      </c>
    </row>
    <row r="93" spans="1:12" s="2" customFormat="1" ht="24.75" customHeight="1">
      <c r="A93" s="387" t="s">
        <v>2520</v>
      </c>
      <c r="B93" s="387"/>
      <c r="C93" s="387"/>
      <c r="D93" s="387"/>
      <c r="E93" s="387"/>
      <c r="F93" s="387"/>
      <c r="G93" s="15">
        <v>208</v>
      </c>
      <c r="H93" s="16"/>
      <c r="I93" s="73">
        <v>0</v>
      </c>
      <c r="J93" s="73">
        <v>0</v>
      </c>
      <c r="L93" s="2" t="s">
        <v>1209</v>
      </c>
    </row>
    <row r="94" spans="1:12" s="2" customFormat="1" ht="24.75" customHeight="1">
      <c r="A94" s="387" t="s">
        <v>1604</v>
      </c>
      <c r="B94" s="387"/>
      <c r="C94" s="387"/>
      <c r="D94" s="387"/>
      <c r="E94" s="387"/>
      <c r="F94" s="387"/>
      <c r="G94" s="15">
        <v>209</v>
      </c>
      <c r="H94" s="16"/>
      <c r="I94" s="73">
        <v>0</v>
      </c>
      <c r="J94" s="73">
        <v>0</v>
      </c>
      <c r="L94" s="2" t="s">
        <v>1209</v>
      </c>
    </row>
    <row r="95" spans="1:12" s="2" customFormat="1" ht="14.25" customHeight="1">
      <c r="A95" s="387" t="s">
        <v>1605</v>
      </c>
      <c r="B95" s="387"/>
      <c r="C95" s="387"/>
      <c r="D95" s="387"/>
      <c r="E95" s="387"/>
      <c r="F95" s="387"/>
      <c r="G95" s="15">
        <v>210</v>
      </c>
      <c r="H95" s="16"/>
      <c r="I95" s="73">
        <v>0</v>
      </c>
      <c r="J95" s="73">
        <v>0</v>
      </c>
      <c r="L95" s="2" t="s">
        <v>1209</v>
      </c>
    </row>
    <row r="96" spans="1:12" s="2" customFormat="1" ht="14.25" customHeight="1">
      <c r="A96" s="387" t="s">
        <v>1606</v>
      </c>
      <c r="B96" s="387"/>
      <c r="C96" s="387"/>
      <c r="D96" s="387"/>
      <c r="E96" s="387"/>
      <c r="F96" s="387"/>
      <c r="G96" s="15">
        <v>211</v>
      </c>
      <c r="H96" s="16"/>
      <c r="I96" s="73">
        <v>0</v>
      </c>
      <c r="J96" s="73">
        <v>0</v>
      </c>
      <c r="L96" s="2" t="s">
        <v>1209</v>
      </c>
    </row>
    <row r="97" spans="1:12" s="2" customFormat="1" ht="14.25" customHeight="1">
      <c r="A97" s="387" t="s">
        <v>1607</v>
      </c>
      <c r="B97" s="387"/>
      <c r="C97" s="387"/>
      <c r="D97" s="387"/>
      <c r="E97" s="387"/>
      <c r="F97" s="387"/>
      <c r="G97" s="15">
        <v>212</v>
      </c>
      <c r="H97" s="16"/>
      <c r="I97" s="73">
        <v>0</v>
      </c>
      <c r="J97" s="73">
        <v>0</v>
      </c>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v>0</v>
      </c>
      <c r="J99" s="73">
        <v>0</v>
      </c>
      <c r="L99" s="2" t="s">
        <v>1209</v>
      </c>
    </row>
    <row r="100" spans="1:12" s="2" customFormat="1" ht="24.75" customHeight="1">
      <c r="A100" s="387" t="s">
        <v>348</v>
      </c>
      <c r="B100" s="387"/>
      <c r="C100" s="387"/>
      <c r="D100" s="387"/>
      <c r="E100" s="387"/>
      <c r="F100" s="387"/>
      <c r="G100" s="15">
        <v>215</v>
      </c>
      <c r="H100" s="16"/>
      <c r="I100" s="73">
        <v>0</v>
      </c>
      <c r="J100" s="73">
        <v>0</v>
      </c>
      <c r="L100" s="2" t="s">
        <v>1209</v>
      </c>
    </row>
    <row r="101" spans="1:12" s="2" customFormat="1" ht="14.25" customHeight="1">
      <c r="A101" s="387" t="s">
        <v>349</v>
      </c>
      <c r="B101" s="387"/>
      <c r="C101" s="387"/>
      <c r="D101" s="387"/>
      <c r="E101" s="387"/>
      <c r="F101" s="387"/>
      <c r="G101" s="15">
        <v>216</v>
      </c>
      <c r="H101" s="16"/>
      <c r="I101" s="73">
        <v>0</v>
      </c>
      <c r="J101" s="73">
        <v>0</v>
      </c>
      <c r="L101" s="2" t="s">
        <v>1209</v>
      </c>
    </row>
    <row r="102" spans="1:12" s="2" customFormat="1" ht="14.25" customHeight="1">
      <c r="A102" s="387" t="s">
        <v>350</v>
      </c>
      <c r="B102" s="387"/>
      <c r="C102" s="387"/>
      <c r="D102" s="387"/>
      <c r="E102" s="387"/>
      <c r="F102" s="387"/>
      <c r="G102" s="15">
        <v>217</v>
      </c>
      <c r="H102" s="16"/>
      <c r="I102" s="73">
        <v>0</v>
      </c>
      <c r="J102" s="73">
        <v>0</v>
      </c>
      <c r="L102" s="2" t="s">
        <v>1209</v>
      </c>
    </row>
    <row r="103" spans="1:12" s="2" customFormat="1" ht="24.75" customHeight="1">
      <c r="A103" s="387" t="s">
        <v>351</v>
      </c>
      <c r="B103" s="387"/>
      <c r="C103" s="387"/>
      <c r="D103" s="387"/>
      <c r="E103" s="387"/>
      <c r="F103" s="387"/>
      <c r="G103" s="15">
        <v>218</v>
      </c>
      <c r="H103" s="16"/>
      <c r="I103" s="73">
        <v>0</v>
      </c>
      <c r="J103" s="73">
        <v>0</v>
      </c>
      <c r="L103" s="2" t="s">
        <v>1209</v>
      </c>
    </row>
    <row r="104" spans="1:12" s="2" customFormat="1" ht="14.25" customHeight="1">
      <c r="A104" s="387" t="s">
        <v>352</v>
      </c>
      <c r="B104" s="387"/>
      <c r="C104" s="387"/>
      <c r="D104" s="387"/>
      <c r="E104" s="387"/>
      <c r="F104" s="387"/>
      <c r="G104" s="15">
        <v>219</v>
      </c>
      <c r="H104" s="16"/>
      <c r="I104" s="73">
        <v>0</v>
      </c>
      <c r="J104" s="73">
        <v>0</v>
      </c>
      <c r="L104" s="2" t="s">
        <v>1209</v>
      </c>
    </row>
    <row r="105" spans="1:12" s="2" customFormat="1" ht="14.25" customHeight="1">
      <c r="A105" s="387" t="s">
        <v>353</v>
      </c>
      <c r="B105" s="387"/>
      <c r="C105" s="387"/>
      <c r="D105" s="387"/>
      <c r="E105" s="387"/>
      <c r="F105" s="387"/>
      <c r="G105" s="15">
        <v>220</v>
      </c>
      <c r="H105" s="16"/>
      <c r="I105" s="73">
        <v>0</v>
      </c>
      <c r="J105" s="73">
        <v>0</v>
      </c>
      <c r="L105" s="2" t="s">
        <v>1209</v>
      </c>
    </row>
    <row r="106" spans="1:12" s="2" customFormat="1" ht="14.25" customHeight="1">
      <c r="A106" s="387" t="s">
        <v>354</v>
      </c>
      <c r="B106" s="387"/>
      <c r="C106" s="387"/>
      <c r="D106" s="387"/>
      <c r="E106" s="387"/>
      <c r="F106" s="387"/>
      <c r="G106" s="15">
        <v>221</v>
      </c>
      <c r="H106" s="16"/>
      <c r="I106" s="73">
        <v>0</v>
      </c>
      <c r="J106" s="73">
        <v>0</v>
      </c>
      <c r="L106" s="2" t="s">
        <v>1209</v>
      </c>
    </row>
    <row r="107" spans="1:12" s="2" customFormat="1" ht="24.75" customHeight="1">
      <c r="A107" s="387" t="s">
        <v>355</v>
      </c>
      <c r="B107" s="387"/>
      <c r="C107" s="387"/>
      <c r="D107" s="387"/>
      <c r="E107" s="387"/>
      <c r="F107" s="387"/>
      <c r="G107" s="15">
        <v>222</v>
      </c>
      <c r="H107" s="16"/>
      <c r="I107" s="73">
        <v>0</v>
      </c>
      <c r="J107" s="73">
        <v>0</v>
      </c>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v>0</v>
      </c>
      <c r="J112" s="73">
        <v>0</v>
      </c>
      <c r="L112" s="2" t="s">
        <v>1209</v>
      </c>
    </row>
    <row r="113" spans="1:12" s="2" customFormat="1" ht="14.25" customHeight="1">
      <c r="A113" s="424" t="s">
        <v>1099</v>
      </c>
      <c r="B113" s="424"/>
      <c r="C113" s="424"/>
      <c r="D113" s="424"/>
      <c r="E113" s="424"/>
      <c r="F113" s="424"/>
      <c r="G113" s="17">
        <v>227</v>
      </c>
      <c r="H113" s="18"/>
      <c r="I113" s="74">
        <v>0</v>
      </c>
      <c r="J113" s="74">
        <v>0</v>
      </c>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44:F44"/>
    <mergeCell ref="A37:F37"/>
    <mergeCell ref="A32:F3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25:F25"/>
    <mergeCell ref="A41:F41"/>
    <mergeCell ref="A28:F28"/>
    <mergeCell ref="A30:F30"/>
    <mergeCell ref="A33:F33"/>
    <mergeCell ref="A42:F42"/>
    <mergeCell ref="A43:F43"/>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1" activePane="bottomLeft" state="frozen"/>
      <selection pane="topLeft" activeCell="A1" sqref="A1"/>
      <selection pane="bottomLeft" activeCell="J88" sqref="J8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89000039640; Ludina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v>0</v>
      </c>
      <c r="J9" s="89">
        <v>0</v>
      </c>
    </row>
    <row r="10" spans="1:10" s="2" customFormat="1" ht="13.5" customHeight="1">
      <c r="A10" s="408" t="s">
        <v>1008</v>
      </c>
      <c r="B10" s="408"/>
      <c r="C10" s="408"/>
      <c r="D10" s="408"/>
      <c r="E10" s="408"/>
      <c r="F10" s="408"/>
      <c r="G10" s="408"/>
      <c r="H10" s="15">
        <v>229</v>
      </c>
      <c r="I10" s="73">
        <v>0</v>
      </c>
      <c r="J10" s="73">
        <v>0</v>
      </c>
    </row>
    <row r="11" spans="1:10" s="2" customFormat="1" ht="13.5" customHeight="1">
      <c r="A11" s="408" t="s">
        <v>606</v>
      </c>
      <c r="B11" s="408"/>
      <c r="C11" s="408"/>
      <c r="D11" s="408"/>
      <c r="E11" s="408"/>
      <c r="F11" s="408"/>
      <c r="G11" s="408"/>
      <c r="H11" s="15">
        <v>230</v>
      </c>
      <c r="I11" s="73">
        <v>0</v>
      </c>
      <c r="J11" s="73">
        <v>0</v>
      </c>
    </row>
    <row r="12" spans="1:10" s="2" customFormat="1" ht="13.5" customHeight="1">
      <c r="A12" s="408" t="s">
        <v>605</v>
      </c>
      <c r="B12" s="408"/>
      <c r="C12" s="408"/>
      <c r="D12" s="408"/>
      <c r="E12" s="408"/>
      <c r="F12" s="408"/>
      <c r="G12" s="408"/>
      <c r="H12" s="15">
        <v>231</v>
      </c>
      <c r="I12" s="73">
        <v>0</v>
      </c>
      <c r="J12" s="73">
        <v>0</v>
      </c>
    </row>
    <row r="13" spans="1:10" s="2" customFormat="1" ht="13.5" customHeight="1">
      <c r="A13" s="408" t="s">
        <v>604</v>
      </c>
      <c r="B13" s="408"/>
      <c r="C13" s="408"/>
      <c r="D13" s="408"/>
      <c r="E13" s="408"/>
      <c r="F13" s="408"/>
      <c r="G13" s="408"/>
      <c r="H13" s="15">
        <v>232</v>
      </c>
      <c r="I13" s="73">
        <v>0</v>
      </c>
      <c r="J13" s="73">
        <v>0</v>
      </c>
    </row>
    <row r="14" spans="1:10" s="2" customFormat="1" ht="13.5" customHeight="1">
      <c r="A14" s="408" t="s">
        <v>603</v>
      </c>
      <c r="B14" s="408"/>
      <c r="C14" s="408"/>
      <c r="D14" s="408"/>
      <c r="E14" s="408"/>
      <c r="F14" s="408"/>
      <c r="G14" s="408"/>
      <c r="H14" s="15">
        <v>233</v>
      </c>
      <c r="I14" s="73">
        <v>0</v>
      </c>
      <c r="J14" s="73">
        <v>0</v>
      </c>
    </row>
    <row r="15" spans="1:10" s="2" customFormat="1" ht="13.5" customHeight="1">
      <c r="A15" s="412" t="s">
        <v>602</v>
      </c>
      <c r="B15" s="412"/>
      <c r="C15" s="412"/>
      <c r="D15" s="412"/>
      <c r="E15" s="412"/>
      <c r="F15" s="412"/>
      <c r="G15" s="412"/>
      <c r="H15" s="17">
        <v>234</v>
      </c>
      <c r="I15" s="74">
        <v>0</v>
      </c>
      <c r="J15" s="74">
        <v>0</v>
      </c>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v>0</v>
      </c>
      <c r="J17" s="90">
        <v>0</v>
      </c>
    </row>
    <row r="18" spans="1:10" s="2" customFormat="1" ht="13.5" customHeight="1">
      <c r="A18" s="408" t="s">
        <v>601</v>
      </c>
      <c r="B18" s="408"/>
      <c r="C18" s="408"/>
      <c r="D18" s="408"/>
      <c r="E18" s="408"/>
      <c r="F18" s="408"/>
      <c r="G18" s="447"/>
      <c r="H18" s="15">
        <v>236</v>
      </c>
      <c r="I18" s="73">
        <v>0</v>
      </c>
      <c r="J18" s="73">
        <v>0</v>
      </c>
    </row>
    <row r="19" spans="1:10" s="2" customFormat="1" ht="13.5" customHeight="1">
      <c r="A19" s="408" t="s">
        <v>597</v>
      </c>
      <c r="B19" s="408"/>
      <c r="C19" s="408"/>
      <c r="D19" s="408"/>
      <c r="E19" s="408"/>
      <c r="F19" s="408"/>
      <c r="G19" s="447"/>
      <c r="H19" s="15">
        <v>237</v>
      </c>
      <c r="I19" s="73">
        <v>0</v>
      </c>
      <c r="J19" s="73">
        <v>0</v>
      </c>
    </row>
    <row r="20" spans="1:10" s="2" customFormat="1" ht="13.5" customHeight="1">
      <c r="A20" s="408" t="s">
        <v>598</v>
      </c>
      <c r="B20" s="408"/>
      <c r="C20" s="408"/>
      <c r="D20" s="408"/>
      <c r="E20" s="408"/>
      <c r="F20" s="408"/>
      <c r="G20" s="447"/>
      <c r="H20" s="15">
        <v>238</v>
      </c>
      <c r="I20" s="73">
        <v>0</v>
      </c>
      <c r="J20" s="73">
        <v>0</v>
      </c>
    </row>
    <row r="21" spans="1:10" s="2" customFormat="1" ht="13.5" customHeight="1">
      <c r="A21" s="412" t="s">
        <v>599</v>
      </c>
      <c r="B21" s="412"/>
      <c r="C21" s="412"/>
      <c r="D21" s="412"/>
      <c r="E21" s="412"/>
      <c r="F21" s="412"/>
      <c r="G21" s="452"/>
      <c r="H21" s="17">
        <v>239</v>
      </c>
      <c r="I21" s="74">
        <v>0</v>
      </c>
      <c r="J21" s="74">
        <v>0</v>
      </c>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v>0</v>
      </c>
      <c r="J23" s="92">
        <v>0</v>
      </c>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v>0</v>
      </c>
      <c r="J25" s="90">
        <v>0</v>
      </c>
    </row>
    <row r="26" spans="1:10" s="2" customFormat="1" ht="24.75" customHeight="1">
      <c r="A26" s="408" t="s">
        <v>2102</v>
      </c>
      <c r="B26" s="408"/>
      <c r="C26" s="408"/>
      <c r="D26" s="408"/>
      <c r="E26" s="408"/>
      <c r="F26" s="408"/>
      <c r="G26" s="447"/>
      <c r="H26" s="15">
        <v>242</v>
      </c>
      <c r="I26" s="73">
        <v>0</v>
      </c>
      <c r="J26" s="73">
        <v>0</v>
      </c>
    </row>
    <row r="27" spans="1:10" s="2" customFormat="1" ht="13.5" customHeight="1">
      <c r="A27" s="408" t="s">
        <v>1014</v>
      </c>
      <c r="B27" s="408"/>
      <c r="C27" s="408"/>
      <c r="D27" s="408"/>
      <c r="E27" s="408"/>
      <c r="F27" s="408"/>
      <c r="G27" s="447"/>
      <c r="H27" s="15">
        <v>243</v>
      </c>
      <c r="I27" s="73">
        <v>0</v>
      </c>
      <c r="J27" s="73">
        <v>0</v>
      </c>
    </row>
    <row r="28" spans="1:10" s="2" customFormat="1" ht="13.5" customHeight="1">
      <c r="A28" s="408" t="s">
        <v>1015</v>
      </c>
      <c r="B28" s="408"/>
      <c r="C28" s="408"/>
      <c r="D28" s="408"/>
      <c r="E28" s="408"/>
      <c r="F28" s="408"/>
      <c r="G28" s="447"/>
      <c r="H28" s="15">
        <v>244</v>
      </c>
      <c r="I28" s="73">
        <v>0</v>
      </c>
      <c r="J28" s="73">
        <v>0</v>
      </c>
    </row>
    <row r="29" spans="1:10" s="2" customFormat="1" ht="13.5" customHeight="1">
      <c r="A29" s="408" t="s">
        <v>1016</v>
      </c>
      <c r="B29" s="408"/>
      <c r="C29" s="408"/>
      <c r="D29" s="408"/>
      <c r="E29" s="408"/>
      <c r="F29" s="408"/>
      <c r="G29" s="447"/>
      <c r="H29" s="15">
        <v>245</v>
      </c>
      <c r="I29" s="73">
        <v>0</v>
      </c>
      <c r="J29" s="73">
        <v>0</v>
      </c>
    </row>
    <row r="30" spans="1:10" s="2" customFormat="1" ht="13.5" customHeight="1">
      <c r="A30" s="408" t="s">
        <v>1017</v>
      </c>
      <c r="B30" s="408"/>
      <c r="C30" s="408"/>
      <c r="D30" s="408"/>
      <c r="E30" s="408"/>
      <c r="F30" s="408"/>
      <c r="G30" s="447"/>
      <c r="H30" s="15">
        <v>246</v>
      </c>
      <c r="I30" s="73">
        <v>0</v>
      </c>
      <c r="J30" s="73">
        <v>0</v>
      </c>
    </row>
    <row r="31" spans="1:10" s="2" customFormat="1" ht="13.5" customHeight="1">
      <c r="A31" s="408" t="s">
        <v>1018</v>
      </c>
      <c r="B31" s="408"/>
      <c r="C31" s="408"/>
      <c r="D31" s="408"/>
      <c r="E31" s="408"/>
      <c r="F31" s="408"/>
      <c r="G31" s="447"/>
      <c r="H31" s="15">
        <v>247</v>
      </c>
      <c r="I31" s="73">
        <v>0</v>
      </c>
      <c r="J31" s="73">
        <v>0</v>
      </c>
    </row>
    <row r="32" spans="1:10" s="2" customFormat="1" ht="13.5" customHeight="1">
      <c r="A32" s="408" t="s">
        <v>1019</v>
      </c>
      <c r="B32" s="408"/>
      <c r="C32" s="408"/>
      <c r="D32" s="408"/>
      <c r="E32" s="408"/>
      <c r="F32" s="408"/>
      <c r="G32" s="447"/>
      <c r="H32" s="15">
        <v>248</v>
      </c>
      <c r="I32" s="73">
        <v>0</v>
      </c>
      <c r="J32" s="73">
        <v>0</v>
      </c>
    </row>
    <row r="33" spans="1:10" s="2" customFormat="1" ht="24.75" customHeight="1">
      <c r="A33" s="408" t="s">
        <v>2103</v>
      </c>
      <c r="B33" s="408"/>
      <c r="C33" s="408"/>
      <c r="D33" s="408"/>
      <c r="E33" s="408"/>
      <c r="F33" s="408"/>
      <c r="G33" s="447"/>
      <c r="H33" s="15">
        <v>249</v>
      </c>
      <c r="I33" s="73">
        <v>0</v>
      </c>
      <c r="J33" s="73">
        <v>0</v>
      </c>
    </row>
    <row r="34" spans="1:10" s="2" customFormat="1" ht="36" customHeight="1">
      <c r="A34" s="408" t="s">
        <v>2104</v>
      </c>
      <c r="B34" s="408"/>
      <c r="C34" s="408"/>
      <c r="D34" s="408"/>
      <c r="E34" s="408"/>
      <c r="F34" s="408"/>
      <c r="G34" s="447"/>
      <c r="H34" s="15">
        <v>250</v>
      </c>
      <c r="I34" s="73">
        <v>0</v>
      </c>
      <c r="J34" s="73">
        <v>0</v>
      </c>
    </row>
    <row r="35" spans="1:10" s="2" customFormat="1" ht="36" customHeight="1">
      <c r="A35" s="412" t="s">
        <v>1020</v>
      </c>
      <c r="B35" s="412"/>
      <c r="C35" s="412"/>
      <c r="D35" s="412"/>
      <c r="E35" s="412"/>
      <c r="F35" s="412"/>
      <c r="G35" s="452"/>
      <c r="H35" s="17">
        <v>251</v>
      </c>
      <c r="I35" s="74">
        <v>0</v>
      </c>
      <c r="J35" s="74">
        <v>0</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0</v>
      </c>
      <c r="J37" s="90">
        <v>0</v>
      </c>
    </row>
    <row r="38" spans="1:10" s="2" customFormat="1" ht="13.5" customHeight="1">
      <c r="A38" s="412" t="s">
        <v>2360</v>
      </c>
      <c r="B38" s="412"/>
      <c r="C38" s="412"/>
      <c r="D38" s="412"/>
      <c r="E38" s="412"/>
      <c r="F38" s="412"/>
      <c r="G38" s="452"/>
      <c r="H38" s="17">
        <v>253</v>
      </c>
      <c r="I38" s="74">
        <v>0</v>
      </c>
      <c r="J38" s="74">
        <v>0</v>
      </c>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v>0</v>
      </c>
      <c r="J40" s="92">
        <v>0</v>
      </c>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v>0</v>
      </c>
      <c r="J42" s="90">
        <v>0</v>
      </c>
    </row>
    <row r="43" spans="1:10" s="2" customFormat="1" ht="13.5" customHeight="1">
      <c r="A43" s="408" t="s">
        <v>1024</v>
      </c>
      <c r="B43" s="408"/>
      <c r="C43" s="408"/>
      <c r="D43" s="408"/>
      <c r="E43" s="408"/>
      <c r="F43" s="408"/>
      <c r="G43" s="447"/>
      <c r="H43" s="15">
        <v>256</v>
      </c>
      <c r="I43" s="73">
        <v>0</v>
      </c>
      <c r="J43" s="73">
        <v>0</v>
      </c>
    </row>
    <row r="44" spans="1:10" s="2" customFormat="1" ht="13.5" customHeight="1">
      <c r="A44" s="448" t="s">
        <v>1027</v>
      </c>
      <c r="B44" s="448"/>
      <c r="C44" s="448"/>
      <c r="D44" s="448"/>
      <c r="E44" s="448"/>
      <c r="F44" s="448"/>
      <c r="G44" s="449"/>
      <c r="H44" s="15">
        <v>257</v>
      </c>
      <c r="I44" s="73">
        <v>0</v>
      </c>
      <c r="J44" s="73">
        <v>0</v>
      </c>
    </row>
    <row r="45" spans="1:10" s="2" customFormat="1" ht="13.5" customHeight="1">
      <c r="A45" s="408" t="s">
        <v>1025</v>
      </c>
      <c r="B45" s="408"/>
      <c r="C45" s="408"/>
      <c r="D45" s="408"/>
      <c r="E45" s="408"/>
      <c r="F45" s="408"/>
      <c r="G45" s="447"/>
      <c r="H45" s="15">
        <v>258</v>
      </c>
      <c r="I45" s="73">
        <v>0</v>
      </c>
      <c r="J45" s="73">
        <v>0</v>
      </c>
    </row>
    <row r="46" spans="1:10" s="2" customFormat="1" ht="24.75" customHeight="1">
      <c r="A46" s="408" t="s">
        <v>1028</v>
      </c>
      <c r="B46" s="408"/>
      <c r="C46" s="408"/>
      <c r="D46" s="408"/>
      <c r="E46" s="408"/>
      <c r="F46" s="408"/>
      <c r="G46" s="447"/>
      <c r="H46" s="15">
        <v>259</v>
      </c>
      <c r="I46" s="73">
        <v>0</v>
      </c>
      <c r="J46" s="73">
        <v>0</v>
      </c>
    </row>
    <row r="47" spans="1:10" s="2" customFormat="1" ht="13.5" customHeight="1">
      <c r="A47" s="412" t="s">
        <v>1026</v>
      </c>
      <c r="B47" s="412"/>
      <c r="C47" s="412"/>
      <c r="D47" s="412"/>
      <c r="E47" s="412"/>
      <c r="F47" s="412"/>
      <c r="G47" s="452"/>
      <c r="H47" s="17">
        <v>260</v>
      </c>
      <c r="I47" s="74">
        <v>0</v>
      </c>
      <c r="J47" s="74">
        <v>0</v>
      </c>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v>0</v>
      </c>
      <c r="J49" s="90">
        <v>0</v>
      </c>
    </row>
    <row r="50" spans="1:10" s="2" customFormat="1" ht="13.5" customHeight="1">
      <c r="A50" s="408" t="s">
        <v>1032</v>
      </c>
      <c r="B50" s="408"/>
      <c r="C50" s="408"/>
      <c r="D50" s="408"/>
      <c r="E50" s="408"/>
      <c r="F50" s="408"/>
      <c r="G50" s="447"/>
      <c r="H50" s="15">
        <v>262</v>
      </c>
      <c r="I50" s="73">
        <v>0</v>
      </c>
      <c r="J50" s="73">
        <v>0</v>
      </c>
    </row>
    <row r="51" spans="1:10" s="2" customFormat="1" ht="24.75" customHeight="1">
      <c r="A51" s="408" t="s">
        <v>2106</v>
      </c>
      <c r="B51" s="408"/>
      <c r="C51" s="408"/>
      <c r="D51" s="408"/>
      <c r="E51" s="408"/>
      <c r="F51" s="408"/>
      <c r="G51" s="447"/>
      <c r="H51" s="15">
        <v>263</v>
      </c>
      <c r="I51" s="73">
        <v>0</v>
      </c>
      <c r="J51" s="73">
        <v>0</v>
      </c>
    </row>
    <row r="52" spans="1:10" s="2" customFormat="1" ht="24.75" customHeight="1">
      <c r="A52" s="408" t="s">
        <v>643</v>
      </c>
      <c r="B52" s="408"/>
      <c r="C52" s="408"/>
      <c r="D52" s="408"/>
      <c r="E52" s="408"/>
      <c r="F52" s="408"/>
      <c r="G52" s="447"/>
      <c r="H52" s="15">
        <v>264</v>
      </c>
      <c r="I52" s="73">
        <v>0</v>
      </c>
      <c r="J52" s="73">
        <v>0</v>
      </c>
    </row>
    <row r="53" spans="1:10" s="2" customFormat="1" ht="13.5" customHeight="1">
      <c r="A53" s="408" t="s">
        <v>1033</v>
      </c>
      <c r="B53" s="408"/>
      <c r="C53" s="408"/>
      <c r="D53" s="408"/>
      <c r="E53" s="408"/>
      <c r="F53" s="408"/>
      <c r="G53" s="447"/>
      <c r="H53" s="15">
        <v>265</v>
      </c>
      <c r="I53" s="73">
        <v>0</v>
      </c>
      <c r="J53" s="73">
        <v>0</v>
      </c>
    </row>
    <row r="54" spans="1:10" s="2" customFormat="1" ht="13.5" customHeight="1">
      <c r="A54" s="408" t="s">
        <v>1034</v>
      </c>
      <c r="B54" s="408"/>
      <c r="C54" s="408"/>
      <c r="D54" s="408"/>
      <c r="E54" s="408"/>
      <c r="F54" s="408"/>
      <c r="G54" s="447"/>
      <c r="H54" s="15">
        <v>266</v>
      </c>
      <c r="I54" s="73">
        <v>0</v>
      </c>
      <c r="J54" s="73">
        <v>0</v>
      </c>
    </row>
    <row r="55" spans="1:10" s="2" customFormat="1" ht="13.5" customHeight="1">
      <c r="A55" s="408" t="s">
        <v>2815</v>
      </c>
      <c r="B55" s="408"/>
      <c r="C55" s="408"/>
      <c r="D55" s="408"/>
      <c r="E55" s="408"/>
      <c r="F55" s="408"/>
      <c r="G55" s="447"/>
      <c r="H55" s="15">
        <v>267</v>
      </c>
      <c r="I55" s="73">
        <v>0</v>
      </c>
      <c r="J55" s="73">
        <v>0</v>
      </c>
    </row>
    <row r="56" spans="1:10" s="2" customFormat="1" ht="13.5" customHeight="1">
      <c r="A56" s="408" t="s">
        <v>2816</v>
      </c>
      <c r="B56" s="408"/>
      <c r="C56" s="408"/>
      <c r="D56" s="408"/>
      <c r="E56" s="408"/>
      <c r="F56" s="408"/>
      <c r="G56" s="447"/>
      <c r="H56" s="15">
        <v>268</v>
      </c>
      <c r="I56" s="73">
        <v>0</v>
      </c>
      <c r="J56" s="73">
        <v>0</v>
      </c>
    </row>
    <row r="57" spans="1:10" s="2" customFormat="1" ht="25.5" customHeight="1">
      <c r="A57" s="408" t="s">
        <v>644</v>
      </c>
      <c r="B57" s="408"/>
      <c r="C57" s="408"/>
      <c r="D57" s="408"/>
      <c r="E57" s="408"/>
      <c r="F57" s="408"/>
      <c r="G57" s="447"/>
      <c r="H57" s="15">
        <v>269</v>
      </c>
      <c r="I57" s="73">
        <v>0</v>
      </c>
      <c r="J57" s="73">
        <v>0</v>
      </c>
    </row>
    <row r="58" spans="1:10" s="2" customFormat="1" ht="13.5" customHeight="1">
      <c r="A58" s="408" t="s">
        <v>2817</v>
      </c>
      <c r="B58" s="408"/>
      <c r="C58" s="408"/>
      <c r="D58" s="408"/>
      <c r="E58" s="408"/>
      <c r="F58" s="408"/>
      <c r="G58" s="447"/>
      <c r="H58" s="15">
        <v>270</v>
      </c>
      <c r="I58" s="73">
        <v>0</v>
      </c>
      <c r="J58" s="73">
        <v>0</v>
      </c>
    </row>
    <row r="59" spans="1:10" s="2" customFormat="1" ht="13.5" customHeight="1">
      <c r="A59" s="408" t="s">
        <v>2818</v>
      </c>
      <c r="B59" s="408"/>
      <c r="C59" s="408"/>
      <c r="D59" s="408"/>
      <c r="E59" s="408"/>
      <c r="F59" s="408"/>
      <c r="G59" s="447"/>
      <c r="H59" s="15">
        <v>271</v>
      </c>
      <c r="I59" s="73">
        <v>0</v>
      </c>
      <c r="J59" s="73">
        <v>0</v>
      </c>
    </row>
    <row r="60" spans="1:10" s="2" customFormat="1" ht="13.5" customHeight="1">
      <c r="A60" s="408" t="s">
        <v>2819</v>
      </c>
      <c r="B60" s="408"/>
      <c r="C60" s="408"/>
      <c r="D60" s="408"/>
      <c r="E60" s="408"/>
      <c r="F60" s="408"/>
      <c r="G60" s="447"/>
      <c r="H60" s="15">
        <v>272</v>
      </c>
      <c r="I60" s="73">
        <v>0</v>
      </c>
      <c r="J60" s="73">
        <v>0</v>
      </c>
    </row>
    <row r="61" spans="1:10" s="2" customFormat="1" ht="13.5" customHeight="1">
      <c r="A61" s="448" t="s">
        <v>645</v>
      </c>
      <c r="B61" s="448"/>
      <c r="C61" s="448"/>
      <c r="D61" s="448"/>
      <c r="E61" s="448"/>
      <c r="F61" s="448"/>
      <c r="G61" s="449"/>
      <c r="H61" s="15">
        <v>273</v>
      </c>
      <c r="I61" s="73">
        <v>0</v>
      </c>
      <c r="J61" s="73">
        <v>0</v>
      </c>
    </row>
    <row r="62" spans="1:10" s="2" customFormat="1" ht="13.5" customHeight="1">
      <c r="A62" s="408" t="s">
        <v>2820</v>
      </c>
      <c r="B62" s="408"/>
      <c r="C62" s="408"/>
      <c r="D62" s="408"/>
      <c r="E62" s="408"/>
      <c r="F62" s="408"/>
      <c r="G62" s="447"/>
      <c r="H62" s="15">
        <v>274</v>
      </c>
      <c r="I62" s="73">
        <v>0</v>
      </c>
      <c r="J62" s="73">
        <v>0</v>
      </c>
    </row>
    <row r="63" spans="1:10" s="2" customFormat="1" ht="13.5" customHeight="1">
      <c r="A63" s="408" t="s">
        <v>2821</v>
      </c>
      <c r="B63" s="408"/>
      <c r="C63" s="408"/>
      <c r="D63" s="408"/>
      <c r="E63" s="408"/>
      <c r="F63" s="408"/>
      <c r="G63" s="447"/>
      <c r="H63" s="15">
        <v>275</v>
      </c>
      <c r="I63" s="73">
        <v>0</v>
      </c>
      <c r="J63" s="73">
        <v>0</v>
      </c>
    </row>
    <row r="64" spans="1:10" s="2" customFormat="1" ht="13.5" customHeight="1">
      <c r="A64" s="408" t="s">
        <v>2822</v>
      </c>
      <c r="B64" s="408"/>
      <c r="C64" s="408"/>
      <c r="D64" s="408"/>
      <c r="E64" s="408"/>
      <c r="F64" s="408"/>
      <c r="G64" s="447"/>
      <c r="H64" s="15">
        <v>276</v>
      </c>
      <c r="I64" s="73">
        <v>0</v>
      </c>
      <c r="J64" s="73">
        <v>0</v>
      </c>
    </row>
    <row r="65" spans="1:10" s="2" customFormat="1" ht="13.5" customHeight="1">
      <c r="A65" s="408" t="s">
        <v>642</v>
      </c>
      <c r="B65" s="408"/>
      <c r="C65" s="408"/>
      <c r="D65" s="408"/>
      <c r="E65" s="408"/>
      <c r="F65" s="408"/>
      <c r="G65" s="447"/>
      <c r="H65" s="15">
        <v>277</v>
      </c>
      <c r="I65" s="73">
        <v>0</v>
      </c>
      <c r="J65" s="73">
        <v>0</v>
      </c>
    </row>
    <row r="66" spans="1:10" s="2" customFormat="1" ht="13.5" customHeight="1">
      <c r="A66" s="448" t="s">
        <v>2658</v>
      </c>
      <c r="B66" s="448"/>
      <c r="C66" s="448"/>
      <c r="D66" s="448"/>
      <c r="E66" s="448"/>
      <c r="F66" s="448"/>
      <c r="G66" s="449"/>
      <c r="H66" s="15">
        <v>278</v>
      </c>
      <c r="I66" s="73">
        <v>0</v>
      </c>
      <c r="J66" s="73">
        <v>0</v>
      </c>
    </row>
    <row r="67" spans="1:10" s="2" customFormat="1" ht="24.75" customHeight="1">
      <c r="A67" s="408" t="s">
        <v>2107</v>
      </c>
      <c r="B67" s="408"/>
      <c r="C67" s="408"/>
      <c r="D67" s="408"/>
      <c r="E67" s="408"/>
      <c r="F67" s="408"/>
      <c r="G67" s="447"/>
      <c r="H67" s="15">
        <v>279</v>
      </c>
      <c r="I67" s="73">
        <v>0</v>
      </c>
      <c r="J67" s="73">
        <v>0</v>
      </c>
    </row>
    <row r="68" spans="1:10" s="2" customFormat="1" ht="13.5" customHeight="1">
      <c r="A68" s="408" t="s">
        <v>648</v>
      </c>
      <c r="B68" s="408"/>
      <c r="C68" s="408"/>
      <c r="D68" s="408"/>
      <c r="E68" s="408"/>
      <c r="F68" s="408"/>
      <c r="G68" s="447"/>
      <c r="H68" s="15">
        <v>280</v>
      </c>
      <c r="I68" s="73">
        <v>0</v>
      </c>
      <c r="J68" s="73">
        <v>0</v>
      </c>
    </row>
    <row r="69" spans="1:10" s="2" customFormat="1" ht="13.5" customHeight="1">
      <c r="A69" s="408" t="s">
        <v>647</v>
      </c>
      <c r="B69" s="408"/>
      <c r="C69" s="408"/>
      <c r="D69" s="408"/>
      <c r="E69" s="408"/>
      <c r="F69" s="408"/>
      <c r="G69" s="447"/>
      <c r="H69" s="15">
        <v>281</v>
      </c>
      <c r="I69" s="73">
        <v>0</v>
      </c>
      <c r="J69" s="73">
        <v>0</v>
      </c>
    </row>
    <row r="70" spans="1:10" s="2" customFormat="1" ht="24.75" customHeight="1">
      <c r="A70" s="408" t="s">
        <v>646</v>
      </c>
      <c r="B70" s="408"/>
      <c r="C70" s="408"/>
      <c r="D70" s="408"/>
      <c r="E70" s="408"/>
      <c r="F70" s="408"/>
      <c r="G70" s="447"/>
      <c r="H70" s="15">
        <v>282</v>
      </c>
      <c r="I70" s="73">
        <v>0</v>
      </c>
      <c r="J70" s="73">
        <v>0</v>
      </c>
    </row>
    <row r="71" spans="1:10" s="2" customFormat="1" ht="13.5" customHeight="1">
      <c r="A71" s="412" t="s">
        <v>2055</v>
      </c>
      <c r="B71" s="412"/>
      <c r="C71" s="412"/>
      <c r="D71" s="412"/>
      <c r="E71" s="412"/>
      <c r="F71" s="412"/>
      <c r="G71" s="452"/>
      <c r="H71" s="17">
        <v>283</v>
      </c>
      <c r="I71" s="74">
        <v>0</v>
      </c>
      <c r="J71" s="74">
        <v>0</v>
      </c>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0</v>
      </c>
      <c r="J73" s="90">
        <v>0</v>
      </c>
    </row>
    <row r="74" spans="1:10" s="2" customFormat="1" ht="13.5" customHeight="1">
      <c r="A74" s="408" t="s">
        <v>991</v>
      </c>
      <c r="B74" s="408"/>
      <c r="C74" s="408"/>
      <c r="D74" s="408"/>
      <c r="E74" s="408"/>
      <c r="F74" s="408"/>
      <c r="G74" s="447"/>
      <c r="H74" s="15">
        <v>285</v>
      </c>
      <c r="I74" s="73">
        <v>0</v>
      </c>
      <c r="J74" s="73">
        <v>0</v>
      </c>
    </row>
    <row r="75" spans="1:10" s="2" customFormat="1" ht="13.5" customHeight="1">
      <c r="A75" s="408" t="s">
        <v>2231</v>
      </c>
      <c r="B75" s="408"/>
      <c r="C75" s="408"/>
      <c r="D75" s="408"/>
      <c r="E75" s="408"/>
      <c r="F75" s="408"/>
      <c r="G75" s="447"/>
      <c r="H75" s="15">
        <v>286</v>
      </c>
      <c r="I75" s="73">
        <v>0</v>
      </c>
      <c r="J75" s="73">
        <v>0</v>
      </c>
    </row>
    <row r="76" spans="1:10" s="2" customFormat="1" ht="13.5" customHeight="1">
      <c r="A76" s="412" t="s">
        <v>2232</v>
      </c>
      <c r="B76" s="412"/>
      <c r="C76" s="412"/>
      <c r="D76" s="412"/>
      <c r="E76" s="412"/>
      <c r="F76" s="412"/>
      <c r="G76" s="452"/>
      <c r="H76" s="17">
        <v>287</v>
      </c>
      <c r="I76" s="74">
        <v>0</v>
      </c>
      <c r="J76" s="74">
        <v>0</v>
      </c>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v>0</v>
      </c>
      <c r="J79" s="73">
        <v>0</v>
      </c>
    </row>
    <row r="80" spans="1:10" s="2" customFormat="1" ht="13.5" customHeight="1">
      <c r="A80" s="408" t="s">
        <v>1480</v>
      </c>
      <c r="B80" s="408"/>
      <c r="C80" s="408"/>
      <c r="D80" s="408"/>
      <c r="E80" s="408"/>
      <c r="F80" s="408"/>
      <c r="G80" s="447"/>
      <c r="H80" s="15">
        <v>290</v>
      </c>
      <c r="I80" s="73">
        <v>0</v>
      </c>
      <c r="J80" s="73">
        <v>0</v>
      </c>
    </row>
    <row r="81" spans="1:10" s="2" customFormat="1" ht="13.5" customHeight="1">
      <c r="A81" s="408" t="s">
        <v>201</v>
      </c>
      <c r="B81" s="408"/>
      <c r="C81" s="408"/>
      <c r="D81" s="408"/>
      <c r="E81" s="408"/>
      <c r="F81" s="408"/>
      <c r="G81" s="447"/>
      <c r="H81" s="15">
        <v>291</v>
      </c>
      <c r="I81" s="73">
        <v>0</v>
      </c>
      <c r="J81" s="73">
        <v>0</v>
      </c>
    </row>
    <row r="82" spans="1:10" s="2" customFormat="1" ht="36" customHeight="1">
      <c r="A82" s="408" t="s">
        <v>204</v>
      </c>
      <c r="B82" s="408"/>
      <c r="C82" s="408"/>
      <c r="D82" s="408"/>
      <c r="E82" s="408"/>
      <c r="F82" s="408"/>
      <c r="G82" s="447"/>
      <c r="H82" s="15">
        <v>292</v>
      </c>
      <c r="I82" s="73">
        <v>0</v>
      </c>
      <c r="J82" s="73">
        <v>0</v>
      </c>
    </row>
    <row r="83" spans="1:10" s="2" customFormat="1" ht="13.5" customHeight="1">
      <c r="A83" s="408" t="s">
        <v>202</v>
      </c>
      <c r="B83" s="408"/>
      <c r="C83" s="408"/>
      <c r="D83" s="408"/>
      <c r="E83" s="408"/>
      <c r="F83" s="408"/>
      <c r="G83" s="447"/>
      <c r="H83" s="15">
        <v>293</v>
      </c>
      <c r="I83" s="73">
        <v>0</v>
      </c>
      <c r="J83" s="73">
        <v>0</v>
      </c>
    </row>
    <row r="84" spans="1:10" s="2" customFormat="1" ht="13.5" customHeight="1">
      <c r="A84" s="408" t="s">
        <v>203</v>
      </c>
      <c r="B84" s="408"/>
      <c r="C84" s="408"/>
      <c r="D84" s="408"/>
      <c r="E84" s="408"/>
      <c r="F84" s="408"/>
      <c r="G84" s="447"/>
      <c r="H84" s="15">
        <v>294</v>
      </c>
      <c r="I84" s="73">
        <v>0</v>
      </c>
      <c r="J84" s="73">
        <v>0</v>
      </c>
    </row>
    <row r="85" spans="1:10" s="2" customFormat="1" ht="24.75" customHeight="1">
      <c r="A85" s="408" t="s">
        <v>2108</v>
      </c>
      <c r="B85" s="408"/>
      <c r="C85" s="408"/>
      <c r="D85" s="408"/>
      <c r="E85" s="408"/>
      <c r="F85" s="408"/>
      <c r="G85" s="447"/>
      <c r="H85" s="15">
        <v>295</v>
      </c>
      <c r="I85" s="73">
        <v>0</v>
      </c>
      <c r="J85" s="73">
        <v>0</v>
      </c>
    </row>
    <row r="86" spans="1:10" s="2" customFormat="1" ht="24.75" customHeight="1">
      <c r="A86" s="412" t="s">
        <v>205</v>
      </c>
      <c r="B86" s="412"/>
      <c r="C86" s="412"/>
      <c r="D86" s="412"/>
      <c r="E86" s="412"/>
      <c r="F86" s="412"/>
      <c r="G86" s="452"/>
      <c r="H86" s="17">
        <v>296</v>
      </c>
      <c r="I86" s="74">
        <v>0</v>
      </c>
      <c r="J86" s="74">
        <v>0</v>
      </c>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v>0</v>
      </c>
      <c r="J88" s="92">
        <v>0</v>
      </c>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89000039640; Ludina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89000039640; Ludina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7:F37"/>
    <mergeCell ref="A39:F3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89000039640; Ludina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Z35">SUM(I15:I23)*$AC$7</f>
        <v>0</v>
      </c>
      <c r="J35" s="202">
        <f t="shared" si="4"/>
        <v>0</v>
      </c>
      <c r="K35" s="202">
        <f t="shared" si="4"/>
        <v>0</v>
      </c>
      <c r="L35" s="202">
        <f t="shared" si="4"/>
        <v>0</v>
      </c>
      <c r="M35" s="202">
        <f t="shared" si="4"/>
        <v>0</v>
      </c>
      <c r="N35" s="202">
        <f t="shared" si="4"/>
        <v>0</v>
      </c>
      <c r="O35" s="202">
        <f t="shared" si="4"/>
        <v>0</v>
      </c>
      <c r="P35" s="202">
        <f t="shared" si="4"/>
        <v>0</v>
      </c>
      <c r="Q35" s="202">
        <f t="shared" si="4"/>
        <v>0</v>
      </c>
      <c r="R35" s="202">
        <f t="shared" si="4"/>
        <v>0</v>
      </c>
      <c r="S35" s="202">
        <f t="shared" si="4"/>
        <v>0</v>
      </c>
      <c r="T35" s="202">
        <f t="shared" si="4"/>
        <v>0</v>
      </c>
      <c r="U35" s="202">
        <f t="shared" si="4"/>
        <v>0</v>
      </c>
      <c r="V35" s="202">
        <f t="shared" si="4"/>
        <v>0</v>
      </c>
      <c r="W35" s="202">
        <f t="shared" si="4"/>
        <v>0</v>
      </c>
      <c r="X35" s="202">
        <f t="shared" si="4"/>
        <v>0</v>
      </c>
      <c r="Y35" s="202">
        <f t="shared" si="4"/>
        <v>0</v>
      </c>
      <c r="Z35" s="202">
        <f t="shared" si="4"/>
        <v>0</v>
      </c>
    </row>
    <row r="36" spans="1:31" s="3" customFormat="1" ht="24" customHeight="1">
      <c r="A36" s="464" t="s">
        <v>490</v>
      </c>
      <c r="B36" s="464"/>
      <c r="C36" s="464"/>
      <c r="D36" s="464"/>
      <c r="E36" s="464"/>
      <c r="F36" s="464"/>
      <c r="G36" s="199">
        <v>26</v>
      </c>
      <c r="H36" s="128"/>
      <c r="I36" s="202">
        <f aca="true" t="shared" si="5" ref="I36:Z36">(I14+I35)*$AC$7</f>
        <v>0</v>
      </c>
      <c r="J36" s="202">
        <f t="shared" si="5"/>
        <v>0</v>
      </c>
      <c r="K36" s="202">
        <f t="shared" si="5"/>
        <v>0</v>
      </c>
      <c r="L36" s="202">
        <f t="shared" si="5"/>
        <v>0</v>
      </c>
      <c r="M36" s="202">
        <f t="shared" si="5"/>
        <v>0</v>
      </c>
      <c r="N36" s="202">
        <f t="shared" si="5"/>
        <v>0</v>
      </c>
      <c r="O36" s="202">
        <f t="shared" si="5"/>
        <v>0</v>
      </c>
      <c r="P36" s="202">
        <f t="shared" si="5"/>
        <v>0</v>
      </c>
      <c r="Q36" s="202">
        <f t="shared" si="5"/>
        <v>0</v>
      </c>
      <c r="R36" s="202">
        <f t="shared" si="5"/>
        <v>0</v>
      </c>
      <c r="S36" s="202">
        <f t="shared" si="5"/>
        <v>0</v>
      </c>
      <c r="T36" s="202">
        <f t="shared" si="5"/>
        <v>0</v>
      </c>
      <c r="U36" s="202">
        <f t="shared" si="5"/>
        <v>0</v>
      </c>
      <c r="V36" s="202">
        <f t="shared" si="5"/>
        <v>0</v>
      </c>
      <c r="W36" s="202">
        <f t="shared" si="5"/>
        <v>0</v>
      </c>
      <c r="X36" s="202">
        <f t="shared" si="5"/>
        <v>0</v>
      </c>
      <c r="Y36" s="202">
        <f t="shared" si="5"/>
        <v>0</v>
      </c>
      <c r="Z36" s="202">
        <f t="shared" si="5"/>
        <v>0</v>
      </c>
      <c r="AD36" s="135"/>
      <c r="AE36" s="130"/>
    </row>
    <row r="37" spans="1:31" s="3" customFormat="1" ht="24" customHeight="1">
      <c r="A37" s="462" t="s">
        <v>2550</v>
      </c>
      <c r="B37" s="462"/>
      <c r="C37" s="462"/>
      <c r="D37" s="462"/>
      <c r="E37" s="462"/>
      <c r="F37" s="462"/>
      <c r="G37" s="200">
        <v>27</v>
      </c>
      <c r="H37" s="129"/>
      <c r="I37" s="201">
        <f aca="true" t="shared" si="6" ref="I37:Z37">SUM(I24:I32)*$AC$7</f>
        <v>0</v>
      </c>
      <c r="J37" s="201">
        <f t="shared" si="6"/>
        <v>0</v>
      </c>
      <c r="K37" s="201">
        <f t="shared" si="6"/>
        <v>0</v>
      </c>
      <c r="L37" s="201">
        <f t="shared" si="6"/>
        <v>0</v>
      </c>
      <c r="M37" s="201">
        <f t="shared" si="6"/>
        <v>0</v>
      </c>
      <c r="N37" s="201">
        <f t="shared" si="6"/>
        <v>0</v>
      </c>
      <c r="O37" s="201">
        <f t="shared" si="6"/>
        <v>0</v>
      </c>
      <c r="P37" s="201">
        <f t="shared" si="6"/>
        <v>0</v>
      </c>
      <c r="Q37" s="201">
        <f t="shared" si="6"/>
        <v>0</v>
      </c>
      <c r="R37" s="201">
        <f t="shared" si="6"/>
        <v>0</v>
      </c>
      <c r="S37" s="201">
        <f t="shared" si="6"/>
        <v>0</v>
      </c>
      <c r="T37" s="201">
        <f t="shared" si="6"/>
        <v>0</v>
      </c>
      <c r="U37" s="201">
        <f t="shared" si="6"/>
        <v>0</v>
      </c>
      <c r="V37" s="201">
        <f t="shared" si="6"/>
        <v>0</v>
      </c>
      <c r="W37" s="201">
        <f t="shared" si="6"/>
        <v>0</v>
      </c>
      <c r="X37" s="201">
        <f t="shared" si="6"/>
        <v>0</v>
      </c>
      <c r="Y37" s="201">
        <f t="shared" si="6"/>
        <v>0</v>
      </c>
      <c r="Z37" s="201">
        <f t="shared" si="6"/>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7" ref="X39:X62">SUM(I39:L39)-M39+SUM(N39:W39)</f>
        <v>0</v>
      </c>
      <c r="Y39" s="21"/>
      <c r="Z39" s="202">
        <f aca="true" t="shared" si="8" ref="Z39:Z62">Y39+X39</f>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7"/>
        <v>0</v>
      </c>
      <c r="Y40" s="21"/>
      <c r="Z40" s="202">
        <f t="shared" si="8"/>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7"/>
        <v>0</v>
      </c>
      <c r="Y41" s="21"/>
      <c r="Z41" s="202">
        <f t="shared" si="8"/>
        <v>0</v>
      </c>
      <c r="AD41" s="135"/>
    </row>
    <row r="42" spans="1:33" ht="13.5" customHeight="1">
      <c r="A42" s="467" t="s">
        <v>2552</v>
      </c>
      <c r="B42" s="467"/>
      <c r="C42" s="467"/>
      <c r="D42" s="467"/>
      <c r="E42" s="467"/>
      <c r="F42" s="467"/>
      <c r="G42" s="199">
        <v>31</v>
      </c>
      <c r="H42" s="128"/>
      <c r="I42" s="202">
        <f aca="true" t="shared" si="9" ref="I42:W42">SUM(I39:I41)</f>
        <v>0</v>
      </c>
      <c r="J42" s="202">
        <f t="shared" si="9"/>
        <v>0</v>
      </c>
      <c r="K42" s="202">
        <f t="shared" si="9"/>
        <v>0</v>
      </c>
      <c r="L42" s="202">
        <f t="shared" si="9"/>
        <v>0</v>
      </c>
      <c r="M42" s="202">
        <f t="shared" si="9"/>
        <v>0</v>
      </c>
      <c r="N42" s="202">
        <f t="shared" si="9"/>
        <v>0</v>
      </c>
      <c r="O42" s="202">
        <f t="shared" si="9"/>
        <v>0</v>
      </c>
      <c r="P42" s="202">
        <f t="shared" si="9"/>
        <v>0</v>
      </c>
      <c r="Q42" s="202">
        <f t="shared" si="9"/>
        <v>0</v>
      </c>
      <c r="R42" s="202">
        <f t="shared" si="9"/>
        <v>0</v>
      </c>
      <c r="S42" s="202">
        <f t="shared" si="9"/>
        <v>0</v>
      </c>
      <c r="T42" s="202">
        <f t="shared" si="9"/>
        <v>0</v>
      </c>
      <c r="U42" s="202">
        <f t="shared" si="9"/>
        <v>0</v>
      </c>
      <c r="V42" s="202">
        <f t="shared" si="9"/>
        <v>0</v>
      </c>
      <c r="W42" s="202">
        <f t="shared" si="9"/>
        <v>0</v>
      </c>
      <c r="X42" s="202">
        <f t="shared" si="7"/>
        <v>0</v>
      </c>
      <c r="Y42" s="202">
        <f>SUM(Y39:Y41)</f>
        <v>0</v>
      </c>
      <c r="Z42" s="202">
        <f t="shared" si="8"/>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7"/>
        <v>0</v>
      </c>
      <c r="Y43" s="21"/>
      <c r="Z43" s="202">
        <f t="shared" si="8"/>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7"/>
        <v>0</v>
      </c>
      <c r="Y44" s="21"/>
      <c r="Z44" s="202">
        <f t="shared" si="8"/>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7"/>
        <v>0</v>
      </c>
      <c r="Y45" s="21"/>
      <c r="Z45" s="202">
        <f t="shared" si="8"/>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7"/>
        <v>0</v>
      </c>
      <c r="Y46" s="21"/>
      <c r="Z46" s="202">
        <f t="shared" si="8"/>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7"/>
        <v>0</v>
      </c>
      <c r="Y47" s="21"/>
      <c r="Z47" s="202">
        <f t="shared" si="8"/>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7"/>
        <v>0</v>
      </c>
      <c r="Y48" s="21"/>
      <c r="Z48" s="202">
        <f t="shared" si="8"/>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7"/>
        <v>0</v>
      </c>
      <c r="Y49" s="21"/>
      <c r="Z49" s="202">
        <f t="shared" si="8"/>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7"/>
        <v>0</v>
      </c>
      <c r="Y50" s="21"/>
      <c r="Z50" s="202">
        <f t="shared" si="8"/>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7"/>
        <v>0</v>
      </c>
      <c r="Y51" s="21"/>
      <c r="Z51" s="202">
        <f t="shared" si="8"/>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7"/>
        <v>0</v>
      </c>
      <c r="Y52" s="21"/>
      <c r="Z52" s="202">
        <f t="shared" si="8"/>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7"/>
        <v>0</v>
      </c>
      <c r="Y53" s="21"/>
      <c r="Z53" s="202">
        <f t="shared" si="8"/>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7"/>
        <v>0</v>
      </c>
      <c r="Y54" s="21"/>
      <c r="Z54" s="202">
        <f t="shared" si="8"/>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7"/>
        <v>0</v>
      </c>
      <c r="Y55" s="21"/>
      <c r="Z55" s="202">
        <f t="shared" si="8"/>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7"/>
        <v>0</v>
      </c>
      <c r="Y56" s="21"/>
      <c r="Z56" s="202">
        <f t="shared" si="8"/>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 t="shared" si="7"/>
        <v>0</v>
      </c>
      <c r="Y57" s="21"/>
      <c r="Z57" s="202">
        <f t="shared" si="8"/>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7"/>
        <v>0</v>
      </c>
      <c r="Y58" s="21"/>
      <c r="Z58" s="202">
        <f t="shared" si="8"/>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7"/>
        <v>0</v>
      </c>
      <c r="Y59" s="21"/>
      <c r="Z59" s="202">
        <f t="shared" si="8"/>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7"/>
        <v>0</v>
      </c>
      <c r="Y60" s="21"/>
      <c r="Z60" s="202">
        <f t="shared" si="8"/>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7"/>
        <v>0</v>
      </c>
      <c r="Y61" s="21"/>
      <c r="Z61" s="202">
        <f t="shared" si="8"/>
        <v>0</v>
      </c>
      <c r="AD61" s="135"/>
      <c r="AE61" s="130"/>
    </row>
    <row r="62" spans="1:31" s="3" customFormat="1" ht="13.5" customHeight="1">
      <c r="A62" s="463" t="s">
        <v>494</v>
      </c>
      <c r="B62" s="463"/>
      <c r="C62" s="463"/>
      <c r="D62" s="463"/>
      <c r="E62" s="463"/>
      <c r="F62" s="463"/>
      <c r="G62" s="200">
        <v>51</v>
      </c>
      <c r="H62" s="129"/>
      <c r="I62" s="201">
        <f aca="true" t="shared" si="10" ref="I62:W62">SUM(I42:I61)</f>
        <v>0</v>
      </c>
      <c r="J62" s="201">
        <f t="shared" si="10"/>
        <v>0</v>
      </c>
      <c r="K62" s="201">
        <f t="shared" si="10"/>
        <v>0</v>
      </c>
      <c r="L62" s="201">
        <f t="shared" si="10"/>
        <v>0</v>
      </c>
      <c r="M62" s="201">
        <f t="shared" si="10"/>
        <v>0</v>
      </c>
      <c r="N62" s="201">
        <f t="shared" si="10"/>
        <v>0</v>
      </c>
      <c r="O62" s="201">
        <f t="shared" si="10"/>
        <v>0</v>
      </c>
      <c r="P62" s="201">
        <f t="shared" si="10"/>
        <v>0</v>
      </c>
      <c r="Q62" s="201">
        <f t="shared" si="10"/>
        <v>0</v>
      </c>
      <c r="R62" s="201">
        <f t="shared" si="10"/>
        <v>0</v>
      </c>
      <c r="S62" s="201">
        <f t="shared" si="10"/>
        <v>0</v>
      </c>
      <c r="T62" s="201">
        <f t="shared" si="10"/>
        <v>0</v>
      </c>
      <c r="U62" s="201">
        <f t="shared" si="10"/>
        <v>0</v>
      </c>
      <c r="V62" s="201">
        <f t="shared" si="10"/>
        <v>0</v>
      </c>
      <c r="W62" s="201">
        <f t="shared" si="10"/>
        <v>0</v>
      </c>
      <c r="X62" s="201">
        <f t="shared" si="7"/>
        <v>0</v>
      </c>
      <c r="Y62" s="201">
        <f>SUM(Y42:Y61)</f>
        <v>0</v>
      </c>
      <c r="Z62" s="201">
        <f t="shared" si="8"/>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1" ref="I64:Z64">SUM(I44:I52)*$AC$7</f>
        <v>0</v>
      </c>
      <c r="J64" s="202">
        <f t="shared" si="11"/>
        <v>0</v>
      </c>
      <c r="K64" s="202">
        <f t="shared" si="11"/>
        <v>0</v>
      </c>
      <c r="L64" s="202">
        <f t="shared" si="11"/>
        <v>0</v>
      </c>
      <c r="M64" s="202">
        <f t="shared" si="11"/>
        <v>0</v>
      </c>
      <c r="N64" s="202">
        <f t="shared" si="11"/>
        <v>0</v>
      </c>
      <c r="O64" s="202">
        <f t="shared" si="11"/>
        <v>0</v>
      </c>
      <c r="P64" s="202">
        <f t="shared" si="11"/>
        <v>0</v>
      </c>
      <c r="Q64" s="202">
        <f t="shared" si="11"/>
        <v>0</v>
      </c>
      <c r="R64" s="202">
        <f t="shared" si="11"/>
        <v>0</v>
      </c>
      <c r="S64" s="202">
        <f t="shared" si="11"/>
        <v>0</v>
      </c>
      <c r="T64" s="202">
        <f t="shared" si="11"/>
        <v>0</v>
      </c>
      <c r="U64" s="202">
        <f t="shared" si="11"/>
        <v>0</v>
      </c>
      <c r="V64" s="202">
        <f t="shared" si="11"/>
        <v>0</v>
      </c>
      <c r="W64" s="202">
        <f t="shared" si="11"/>
        <v>0</v>
      </c>
      <c r="X64" s="202">
        <f t="shared" si="11"/>
        <v>0</v>
      </c>
      <c r="Y64" s="202">
        <f t="shared" si="11"/>
        <v>0</v>
      </c>
      <c r="Z64" s="202">
        <f t="shared" si="11"/>
        <v>0</v>
      </c>
      <c r="AD64" s="135"/>
    </row>
    <row r="65" spans="1:30" ht="24" customHeight="1">
      <c r="A65" s="464" t="s">
        <v>496</v>
      </c>
      <c r="B65" s="464"/>
      <c r="C65" s="464"/>
      <c r="D65" s="464"/>
      <c r="E65" s="464"/>
      <c r="F65" s="464"/>
      <c r="G65" s="199">
        <v>53</v>
      </c>
      <c r="H65" s="128"/>
      <c r="I65" s="202">
        <f aca="true" t="shared" si="12" ref="I65:Z65">(I43+I64)*$AC$7</f>
        <v>0</v>
      </c>
      <c r="J65" s="202">
        <f t="shared" si="12"/>
        <v>0</v>
      </c>
      <c r="K65" s="202">
        <f t="shared" si="12"/>
        <v>0</v>
      </c>
      <c r="L65" s="202">
        <f t="shared" si="12"/>
        <v>0</v>
      </c>
      <c r="M65" s="202">
        <f t="shared" si="12"/>
        <v>0</v>
      </c>
      <c r="N65" s="202">
        <f t="shared" si="12"/>
        <v>0</v>
      </c>
      <c r="O65" s="202">
        <f t="shared" si="12"/>
        <v>0</v>
      </c>
      <c r="P65" s="202">
        <f t="shared" si="12"/>
        <v>0</v>
      </c>
      <c r="Q65" s="202">
        <f t="shared" si="12"/>
        <v>0</v>
      </c>
      <c r="R65" s="202">
        <f t="shared" si="12"/>
        <v>0</v>
      </c>
      <c r="S65" s="202">
        <f t="shared" si="12"/>
        <v>0</v>
      </c>
      <c r="T65" s="202">
        <f t="shared" si="12"/>
        <v>0</v>
      </c>
      <c r="U65" s="202">
        <f t="shared" si="12"/>
        <v>0</v>
      </c>
      <c r="V65" s="202">
        <f t="shared" si="12"/>
        <v>0</v>
      </c>
      <c r="W65" s="202">
        <f t="shared" si="12"/>
        <v>0</v>
      </c>
      <c r="X65" s="202">
        <f t="shared" si="12"/>
        <v>0</v>
      </c>
      <c r="Y65" s="202">
        <f t="shared" si="12"/>
        <v>0</v>
      </c>
      <c r="Z65" s="202">
        <f t="shared" si="12"/>
        <v>0</v>
      </c>
      <c r="AD65" s="135"/>
    </row>
    <row r="66" spans="1:30" ht="24" customHeight="1">
      <c r="A66" s="462" t="s">
        <v>497</v>
      </c>
      <c r="B66" s="462"/>
      <c r="C66" s="462"/>
      <c r="D66" s="462"/>
      <c r="E66" s="462"/>
      <c r="F66" s="462"/>
      <c r="G66" s="200">
        <v>54</v>
      </c>
      <c r="H66" s="129"/>
      <c r="I66" s="201">
        <f aca="true" t="shared" si="13" ref="I66:Z66">SUM(I53:I61)*$AC$7</f>
        <v>0</v>
      </c>
      <c r="J66" s="201">
        <f t="shared" si="13"/>
        <v>0</v>
      </c>
      <c r="K66" s="201">
        <f t="shared" si="13"/>
        <v>0</v>
      </c>
      <c r="L66" s="201">
        <f t="shared" si="13"/>
        <v>0</v>
      </c>
      <c r="M66" s="201">
        <f t="shared" si="13"/>
        <v>0</v>
      </c>
      <c r="N66" s="201">
        <f t="shared" si="13"/>
        <v>0</v>
      </c>
      <c r="O66" s="201">
        <f t="shared" si="13"/>
        <v>0</v>
      </c>
      <c r="P66" s="201">
        <f t="shared" si="13"/>
        <v>0</v>
      </c>
      <c r="Q66" s="201">
        <f t="shared" si="13"/>
        <v>0</v>
      </c>
      <c r="R66" s="201">
        <f t="shared" si="13"/>
        <v>0</v>
      </c>
      <c r="S66" s="201">
        <f t="shared" si="13"/>
        <v>0</v>
      </c>
      <c r="T66" s="201">
        <f t="shared" si="13"/>
        <v>0</v>
      </c>
      <c r="U66" s="201">
        <f t="shared" si="13"/>
        <v>0</v>
      </c>
      <c r="V66" s="201">
        <f t="shared" si="13"/>
        <v>0</v>
      </c>
      <c r="W66" s="201">
        <f t="shared" si="13"/>
        <v>0</v>
      </c>
      <c r="X66" s="201">
        <f t="shared" si="13"/>
        <v>0</v>
      </c>
      <c r="Y66" s="201">
        <f t="shared" si="13"/>
        <v>0</v>
      </c>
      <c r="Z66" s="201">
        <f t="shared" si="13"/>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hrvoje.plascar@gmail.com</cp:lastModifiedBy>
  <cp:lastPrinted>2023-05-22T12:21:27Z</cp:lastPrinted>
  <dcterms:created xsi:type="dcterms:W3CDTF">2023-03-13T11:54:29Z</dcterms:created>
  <dcterms:modified xsi:type="dcterms:W3CDTF">2023-10-05T06:48:30Z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