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521" windowWidth="8910" windowHeight="9450" tabRatio="592" activeTab="0"/>
  </bookViews>
  <sheets>
    <sheet name="OPCI DIO" sheetId="1" r:id="rId1"/>
    <sheet name="PRIHODI" sheetId="2" r:id="rId2"/>
    <sheet name="Općinsko vijeće" sheetId="3" r:id="rId3"/>
    <sheet name="RASHODI" sheetId="4" r:id="rId4"/>
    <sheet name="RnZaduzivanja" sheetId="5" r:id="rId5"/>
    <sheet name="Upravni odjel" sheetId="6" r:id="rId6"/>
    <sheet name="ZakljucneOd" sheetId="7" r:id="rId7"/>
  </sheets>
  <definedNames/>
  <calcPr fullCalcOnLoad="1"/>
</workbook>
</file>

<file path=xl/sharedStrings.xml><?xml version="1.0" encoding="utf-8"?>
<sst xmlns="http://schemas.openxmlformats.org/spreadsheetml/2006/main" count="478" uniqueCount="367">
  <si>
    <t>Članak 1.</t>
  </si>
  <si>
    <t>I</t>
  </si>
  <si>
    <t>A</t>
  </si>
  <si>
    <t>donijelo je</t>
  </si>
  <si>
    <t>C</t>
  </si>
  <si>
    <t>B</t>
  </si>
  <si>
    <t>kn bez lp</t>
  </si>
  <si>
    <t>Članak 2.</t>
  </si>
  <si>
    <t>PRIHODI POSLOVANJA</t>
  </si>
  <si>
    <t>Broj konta</t>
  </si>
  <si>
    <t>Naziv prihoda</t>
  </si>
  <si>
    <t>Prihodi od poreza</t>
  </si>
  <si>
    <t>Porez i prirez na dohodak</t>
  </si>
  <si>
    <t>Porez i prirez na dohodak od nesamostalnog rada</t>
  </si>
  <si>
    <t>Porezi na imovinu</t>
  </si>
  <si>
    <t>Porezi na robu i usluge</t>
  </si>
  <si>
    <t>Pomoći od subjekata unutar opće države</t>
  </si>
  <si>
    <t>Pomoći iz Proračuna</t>
  </si>
  <si>
    <t>Tekuće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</si>
  <si>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</si>
  <si>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</si>
  <si>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</si>
  <si>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</si>
  <si>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</si>
  <si>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</si>
  <si>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Prihodi od administrativnih pristojbi i po posebnim propisima</t>
  </si>
  <si>
    <t>Administrativne (upravne) pristojbe</t>
  </si>
  <si>
    <t>Državne upravne i sudske pristojbe</t>
  </si>
  <si>
    <t>Prihodi po posebnim propisima</t>
  </si>
  <si>
    <t>PRIHODI OD PRODAJE NEFINANCIJSKE IMOVINE</t>
  </si>
  <si>
    <t>Prihodi od prodaje neproizv. imovine</t>
  </si>
  <si>
    <t>Prihodi od prodaje materijalne imovine - prirodnih bogatstava</t>
  </si>
  <si>
    <t>Zemljište</t>
  </si>
  <si>
    <t>Prihodi od prodaje građevinskih objekata</t>
  </si>
  <si>
    <t>Stambeni objekti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</si>
  <si>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</si>
  <si>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</si>
  <si>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</si>
  <si>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</si>
  <si>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</si>
  <si>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</si>
  <si>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</si>
  <si>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</si>
  <si>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</si>
  <si>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</si>
  <si>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</si>
  <si>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</si>
  <si>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</si>
  <si>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Kamate za primljene zajmove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</si>
  <si>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</si>
  <si>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</si>
  <si>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</si>
  <si>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</si>
  <si>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</si>
  <si>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</si>
  <si>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</si>
  <si>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</si>
  <si>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</si>
  <si>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</si>
  <si>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</si>
  <si>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</si>
  <si>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</si>
  <si>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</si>
  <si>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</si>
  <si>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</si>
  <si>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</si>
  <si>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</si>
  <si>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Primici od zaduživanja</t>
  </si>
  <si>
    <t>Primljeni zajmovi od banaka i ostalih financijskih institucija izvan javnog sektora</t>
  </si>
  <si>
    <t>IZDACI ZA FINANCIJSKU IMOVINU I OTPLATE ZAJMOVA</t>
  </si>
  <si>
    <t>Otplata glavnice primljenih zajmova od banaka i ostalih financijskih institucija izvan javnog sektora</t>
  </si>
  <si>
    <t>RAZDJEL 001</t>
  </si>
  <si>
    <t>Naknade za rad predstavničkih i izvršnih tijela, povjerenstva</t>
  </si>
  <si>
    <t>Reprezentacija</t>
  </si>
  <si>
    <t>Zimska služba</t>
  </si>
  <si>
    <t>Energija</t>
  </si>
  <si>
    <t>RAZDJEL 002</t>
  </si>
  <si>
    <t>JEDINSTVENI UPRAVNI ODJEL</t>
  </si>
  <si>
    <t>Plaće za redovni rad</t>
  </si>
  <si>
    <t>Dprinos za zapošljavanje 1,7%</t>
  </si>
  <si>
    <t>Službena putovanja</t>
  </si>
  <si>
    <t>Stručno usavršavanje zaposlenika</t>
  </si>
  <si>
    <t>Usluge telefona, pošte i prijevoza</t>
  </si>
  <si>
    <t>Bankarske usluge i usluge platnog prometa</t>
  </si>
  <si>
    <t>Zatezne kamate</t>
  </si>
  <si>
    <t>Sitni inventar</t>
  </si>
  <si>
    <t>III</t>
  </si>
  <si>
    <t>ZAKLJUČNE ODREDBE</t>
  </si>
  <si>
    <t>OPĆINSKO VIJEĆE OPĆINE VELIKA LUDINA</t>
  </si>
  <si>
    <t>URBROJ:</t>
  </si>
  <si>
    <t>KLASA:</t>
  </si>
  <si>
    <t>Velika Ludina,</t>
  </si>
  <si>
    <t>Predsjednik:</t>
  </si>
  <si>
    <t>Nematerijalna imovina</t>
  </si>
  <si>
    <t>Kapitalne pomoći iz proračuna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</si>
  <si>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</si>
  <si>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</si>
  <si>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Aktivnost</t>
  </si>
  <si>
    <t>Rashodi poslovanja</t>
  </si>
  <si>
    <t>Donacije i ostali rashodi</t>
  </si>
  <si>
    <t>Tekuće donacije u novcu</t>
  </si>
  <si>
    <t>GLAVA 01</t>
  </si>
  <si>
    <t>JEDINSTVENI  UPRAVNI  ODJEL</t>
  </si>
  <si>
    <t>Aktivnost:</t>
  </si>
  <si>
    <t>Naknada za prijevoz</t>
  </si>
  <si>
    <t>Uredski materijal</t>
  </si>
  <si>
    <t>Usluge promiđbe i informiranja (čestitke, natječaji)</t>
  </si>
  <si>
    <t>Zdravstvene i veterinarske usluge</t>
  </si>
  <si>
    <t>Računalne usluge</t>
  </si>
  <si>
    <t>Premija osiguranja za opremu i zgrade</t>
  </si>
  <si>
    <t>Usluge tekućeg i investicijskog održavanja</t>
  </si>
  <si>
    <t>GLAVA  02</t>
  </si>
  <si>
    <t>KOMUNALNA  INFRASTRUKTURA</t>
  </si>
  <si>
    <t>Funkcijska klasifikacija:04- Ekonomska klasifikacija</t>
  </si>
  <si>
    <t>Program 01: Priprema i donošenje akata iz djelokruga tijela</t>
  </si>
  <si>
    <t xml:space="preserve">Program 01: Održavanje objekata i uređaja komunal. infrastrukture  </t>
  </si>
  <si>
    <t>Aktivnost: Rashodi za uređaje i javnu rasvjetu</t>
  </si>
  <si>
    <t>Rashodi za nabavu nefinancijske imovine</t>
  </si>
  <si>
    <t>Rashodi za nabavu proizvedene dugotrajne imov.</t>
  </si>
  <si>
    <t>GLAVA  04</t>
  </si>
  <si>
    <t>Funkcijska klasifikacija: 03- Javni red i sigurnost</t>
  </si>
  <si>
    <t>Program: Zaštita od požara</t>
  </si>
  <si>
    <t>Aktivnost: Rad DVD općine</t>
  </si>
  <si>
    <t>GLAVA  05</t>
  </si>
  <si>
    <t>Funkcijska klasifikacija: 07- Zdravstvo</t>
  </si>
  <si>
    <t>Program: Dodatne usluge u zdravstvu</t>
  </si>
  <si>
    <t>Aktivnost: Poslovi deratizacije</t>
  </si>
  <si>
    <t>Komunalne usluge</t>
  </si>
  <si>
    <t>Aktivnost: Troškovi prijevoza laboratorijskih uzoraka</t>
  </si>
  <si>
    <t>GLAVA  06</t>
  </si>
  <si>
    <t>Program 01- Program predškolskog odgoja</t>
  </si>
  <si>
    <t>Plaće za redovan rad</t>
  </si>
  <si>
    <t>Doprinosi za zdravstveno osiguranje</t>
  </si>
  <si>
    <t>Doprinos za zapošljavanje</t>
  </si>
  <si>
    <t>Program 02: Javne potrebe iznad standarda u školstvu</t>
  </si>
  <si>
    <t xml:space="preserve">Ostali rashodi </t>
  </si>
  <si>
    <t>GLAVA  07</t>
  </si>
  <si>
    <t>Naknade građanima i kućanstvima</t>
  </si>
  <si>
    <t>Funkcijska klasifikacija: 08- Rekreacija, kultura i religija</t>
  </si>
  <si>
    <t>Program 01: Program javnih potreba</t>
  </si>
  <si>
    <t>Knjige u knjižnici</t>
  </si>
  <si>
    <t>Program 02: Program obnove sakralnih objekata</t>
  </si>
  <si>
    <t>Funkcijska klasifikacija 08: -Rekreacija, kultura i religija</t>
  </si>
  <si>
    <t>Program: Organizacija sportskih aktivnosti</t>
  </si>
  <si>
    <t>Aktivnost: Djelatnost sportskog kluba " Sokol "</t>
  </si>
  <si>
    <t>Aktivnost: Djelatnost ostalih sportskih društava</t>
  </si>
  <si>
    <t>Funkcijska klasifikacija: 10- Socijalna skrb</t>
  </si>
  <si>
    <t>Program 01: Program novčane pomoći</t>
  </si>
  <si>
    <t>Naknade građanima i kućanstvima u novcu</t>
  </si>
  <si>
    <t>Program 02: Humanitarna skrb kroz udruge građana</t>
  </si>
  <si>
    <t>Aktivnost: Humanitarna djelatnost Crvenog križa</t>
  </si>
  <si>
    <t xml:space="preserve">Funkcijska klasifikacija: </t>
  </si>
  <si>
    <t>01- Opće javne usluge</t>
  </si>
  <si>
    <t>Program 01:</t>
  </si>
  <si>
    <t>Odvjetničke usluge, usluge javnog bilježnika, ugovor o djelu, autorski honorari, geodetsko - katastarske usluge</t>
  </si>
  <si>
    <t>Aktivnost: Administrativno tehničko osoblje                                          Korisnik:KNJIŽNICA I ČITAONICA VELIKA LUDINA</t>
  </si>
  <si>
    <t>Program 02:</t>
  </si>
  <si>
    <t xml:space="preserve">    OPĆI DIO</t>
  </si>
  <si>
    <t xml:space="preserve">   RAČUNA PRIHODA I RASHODA</t>
  </si>
  <si>
    <t xml:space="preserve">     prihodi poslovanja</t>
  </si>
  <si>
    <t xml:space="preserve">     prihodi od prodaje nefinancijske imovine</t>
  </si>
  <si>
    <t xml:space="preserve">     rashodi poslovanja</t>
  </si>
  <si>
    <t xml:space="preserve">     rashodi za nabavu nefinancijske imovine</t>
  </si>
  <si>
    <t xml:space="preserve">     razlika - višak/manjak</t>
  </si>
  <si>
    <t xml:space="preserve">     RASPOLOŽIVIH SREDSTAVA IZ PRETHODNIH GODINA</t>
  </si>
  <si>
    <t xml:space="preserve">    raspoloživa sredstva iz prethodnih godina</t>
  </si>
  <si>
    <t xml:space="preserve">    RAČUNA FINANCIRANJA</t>
  </si>
  <si>
    <t xml:space="preserve">    izdaci za financijsku imovinu i otplate zajmova</t>
  </si>
  <si>
    <t xml:space="preserve">    neto financiranja</t>
  </si>
  <si>
    <t xml:space="preserve">   višak/manjak + raspoloživa sredstva iz prethodnih godina + neto financiranje</t>
  </si>
  <si>
    <t xml:space="preserve">   Prihodi i rashodi, te primici i izdaci po ekonomskoj klasifikaciji utvrđuju se u Računu prihoda</t>
  </si>
  <si>
    <t>kn bez lipa</t>
  </si>
  <si>
    <t>Doprinosi za zapošljavanje</t>
  </si>
  <si>
    <t>Grafičke i tiskarske usluge</t>
  </si>
  <si>
    <r>
      <t>Donacije i ostali rasho</t>
    </r>
    <r>
      <rPr>
        <sz val="8"/>
        <rFont val="Arial"/>
        <family val="2"/>
      </rPr>
      <t>di</t>
    </r>
  </si>
  <si>
    <t>Naknada štete pravnim i fizičkim osobama</t>
  </si>
  <si>
    <t xml:space="preserve">Aktivnost: Odgojno i administrativno tehničko osoblje                      </t>
  </si>
  <si>
    <t xml:space="preserve">Korisnik: </t>
  </si>
  <si>
    <r>
      <t>D</t>
    </r>
    <r>
      <rPr>
        <b/>
        <sz val="8"/>
        <rFont val="Arial"/>
        <family val="2"/>
      </rPr>
      <t>JEČJI VRTIĆ LUDINA</t>
    </r>
  </si>
  <si>
    <t>Korisnik: OSNOVNA ŠKOLA LUDINA</t>
  </si>
  <si>
    <t>OSNOVNA ŠKOLA LUDINA</t>
  </si>
  <si>
    <t>Aktivnost:Administrativno tehničko osoblje</t>
  </si>
  <si>
    <t>Opremanje civilne zaštite</t>
  </si>
  <si>
    <t>Funkcijska klasifikacija: 01- opće javne usluge</t>
  </si>
  <si>
    <t>Usluge tekućeg i investicijskog održavanj građ. objekata</t>
  </si>
  <si>
    <t>Izdaci za otplatu glavnica primljenih zajmova</t>
  </si>
  <si>
    <t>Ostali nesp.finan. rash.( Porezna upr.-drž. zemlj.)</t>
  </si>
  <si>
    <t>Aktivnost: Udruge građana Općine Velika L.- voćari, vinogr.povrt.</t>
  </si>
  <si>
    <t>Usluge promidžbe i informiranja ( TV, Radio)</t>
  </si>
  <si>
    <r>
      <t>R</t>
    </r>
    <r>
      <rPr>
        <b/>
        <sz val="8"/>
        <rFont val="Arial"/>
        <family val="2"/>
      </rPr>
      <t>ash. za nab.proizvedene dugotr. imovine</t>
    </r>
  </si>
  <si>
    <t>OPĆINSKO  VIJEĆE</t>
  </si>
  <si>
    <t>_______________________</t>
  </si>
  <si>
    <t>Ostale zdravstvene usluge-laboratorij</t>
  </si>
  <si>
    <t>Aktivnost:Održavanje makad. cesta i uređenje parkirališta</t>
  </si>
  <si>
    <t>Nadzor nad provedbom deratizacije</t>
  </si>
  <si>
    <t>Usluge tekućeg održavanja opreme</t>
  </si>
  <si>
    <t>Tekući projekt: Sufinanc. uređenja zgrade škole i podr.škola</t>
  </si>
  <si>
    <t xml:space="preserve">Korisnik:   </t>
  </si>
  <si>
    <t>Naknade za prijevoz</t>
  </si>
  <si>
    <t>Ostale tekuće donacije</t>
  </si>
  <si>
    <t>Kovač Stevo</t>
  </si>
  <si>
    <t>Tekući projekt: Nabava proizvedene dugotrajne imovine</t>
  </si>
  <si>
    <t>Naknada za eviden. prikupljenih sred.-Moslavina</t>
  </si>
  <si>
    <t>Energija  (elektr. energ., plin )</t>
  </si>
  <si>
    <t>Aktivnost: Stipendiranje učenika i studenata i prijevoz uč.</t>
  </si>
  <si>
    <t>Program 03: Program očuvanja kulturne baštine</t>
  </si>
  <si>
    <t>Aktivnost: Sufinanciranje troškova školske kuhinje</t>
  </si>
  <si>
    <t>Aktivnost: Pomoć za obnovu sakralnih objekata</t>
  </si>
  <si>
    <t>Rash. za nab. proizved. dugotrajne imovine</t>
  </si>
  <si>
    <t>GLAVA  08:</t>
  </si>
  <si>
    <t>GLAVA 03</t>
  </si>
  <si>
    <t>Funkcijska klasifikacija:04-Ekonomski poslovi</t>
  </si>
  <si>
    <t>Aktivnost:Subvencije u poljoprivredi</t>
  </si>
  <si>
    <t>Subvencije</t>
  </si>
  <si>
    <t>Subvencije poljoprivrednicima</t>
  </si>
  <si>
    <t>GLAVA  09:</t>
  </si>
  <si>
    <t xml:space="preserve">GLAVA 10: </t>
  </si>
  <si>
    <t>Subvencije u poljoprivredi</t>
  </si>
  <si>
    <t xml:space="preserve"> Oprema- peć, kompjuter,printer, fax i dr.</t>
  </si>
  <si>
    <t>Energija  (elektr. energ., plin, dizel gorivo)</t>
  </si>
  <si>
    <t>Vodni doprinos</t>
  </si>
  <si>
    <t xml:space="preserve">Čišćenje slivnika i šahta                                     05  </t>
  </si>
  <si>
    <t xml:space="preserve">Kamate za primljene zajmove od banaka         </t>
  </si>
  <si>
    <t xml:space="preserve">Bankarske usluge i usluge platnog prometa      </t>
  </si>
  <si>
    <t>Financijski rashodi                                         04</t>
  </si>
  <si>
    <t>Aktivnost: Održ. zgrada pučkih domova i dječjih igrališta    01</t>
  </si>
  <si>
    <t xml:space="preserve">Rashodi za nabavu proizvedene dugotr. imovine                                                           01  </t>
  </si>
  <si>
    <t xml:space="preserve">Aktivnost: Novčana pomoć građanima                                  </t>
  </si>
  <si>
    <t>VATROGASTVO                                              03</t>
  </si>
  <si>
    <t>GOSPODARSTVO                                           04</t>
  </si>
  <si>
    <t>Popravak makadamskih cesta                            04</t>
  </si>
  <si>
    <t>Usluge održavanja javne rasvjete                      06</t>
  </si>
  <si>
    <t>Program 02: Izgradnja objekata i uređaja komunalne infrastr.</t>
  </si>
  <si>
    <t>Kapitalni projekt:Izgradnja i asfaltiranje cesta                       04</t>
  </si>
  <si>
    <t>Vertikalna i horizontalna signalizacija                 04</t>
  </si>
  <si>
    <t>Aktivnost: Održavanje cesta u zimskim uvjetima                  05</t>
  </si>
  <si>
    <t>Aktivnost: Održavanje javnih i zelenih površina                    05</t>
  </si>
  <si>
    <t xml:space="preserve">Održavanje javnih i zelenih površina                 </t>
  </si>
  <si>
    <t xml:space="preserve">Zbrinjavanje otpada i čišćenje smetlišta            </t>
  </si>
  <si>
    <t>Aktivnost:Naknada štete                                                             01</t>
  </si>
  <si>
    <t>Energija                                                               04</t>
  </si>
  <si>
    <t>JAVNE POTREBE U ZDRAVSTVU                 07</t>
  </si>
  <si>
    <t xml:space="preserve">Funkcijska klasifikacija: 09- Obrazovanje                             </t>
  </si>
  <si>
    <t>JAVNE USTANOVE PREDŠKOLSKOG ODGOJA I OSNOVNOG OBRAZOVANJA   09</t>
  </si>
  <si>
    <t>PROGRAM DJELATNOSTI KULTURE        08</t>
  </si>
  <si>
    <t>PROGRAMSKA DJELATNOST SPORTA    08</t>
  </si>
  <si>
    <t>PROGRAMSKA DJELATNOST SOCIJALNE SKRBI                               10</t>
  </si>
  <si>
    <t>PROGRAM UDRUGA GRAĐANA OPĆINE V. LUDINA     10</t>
  </si>
  <si>
    <t xml:space="preserve">Predstavnička i izvršna tijela                  </t>
  </si>
  <si>
    <t>Materijal i dijelovi za tekuće i investicijsko održavanje</t>
  </si>
  <si>
    <t>Prihodi od zateznih kamata</t>
  </si>
  <si>
    <t>Naknada za korištenje nefinancijske imovine ( RR )</t>
  </si>
  <si>
    <t>Ostale pristojbe i naknade</t>
  </si>
  <si>
    <t>Doprinos za šume</t>
  </si>
  <si>
    <t>Komunalni doprinosi i naknade</t>
  </si>
  <si>
    <t>Komunalni doprinos</t>
  </si>
  <si>
    <t>Komunalna naknada</t>
  </si>
  <si>
    <t>Prihodi od prodaje proizv. dugotrajne imovine</t>
  </si>
  <si>
    <t>Komunalne usluge (voda, smeće,dimnjačar i ostale komunalne usluge)</t>
  </si>
  <si>
    <t>Poslovni objekat</t>
  </si>
  <si>
    <t>Kapitalni projekt: Kupnja poslovnog prostora                       06</t>
  </si>
  <si>
    <t>Ostali nespomenuti prihodi ( grobarina )</t>
  </si>
  <si>
    <t>Naknade za priključak</t>
  </si>
  <si>
    <t xml:space="preserve">Sanacija kom. deponije - Moslavina d.o.o. sufinanc.                           </t>
  </si>
  <si>
    <t>Stalni porezi na nepokretnu imovinu ( kuće za odmor)</t>
  </si>
  <si>
    <t>Povremeni porezi na imovinu (promet nekretnina)</t>
  </si>
  <si>
    <t>Porez na promet proizvoda i usluga</t>
  </si>
  <si>
    <t>Porez na korištenje dobara (tvrtka)</t>
  </si>
  <si>
    <t xml:space="preserve">    primici od financijske imovine i zaduživanja</t>
  </si>
  <si>
    <t>Program političkih stranaka                  01</t>
  </si>
  <si>
    <t>Donošenje akata i mjera iz djelokruga predstavničkog,izvršnog tijela i mjesne samouprave                                              01</t>
  </si>
  <si>
    <t>Aktivnost: Priključci na komunalnu infrastrukturu                01</t>
  </si>
  <si>
    <r>
      <t>Pr</t>
    </r>
    <r>
      <rPr>
        <b/>
        <sz val="8"/>
        <rFont val="Arial"/>
        <family val="0"/>
      </rPr>
      <t>ogram:Poticanje razvoja gospodarstva</t>
    </r>
  </si>
  <si>
    <t>Privatni automobil  u službene svrhe</t>
  </si>
  <si>
    <t>Tekuće održavanje prijevoznog sredstva</t>
  </si>
  <si>
    <t>Rashodi za nab. proizvedene dugotr. Imovine</t>
  </si>
  <si>
    <r>
      <t>R</t>
    </r>
    <r>
      <rPr>
        <b/>
        <sz val="8"/>
        <rFont val="Arial"/>
        <family val="2"/>
      </rPr>
      <t>ashodi za nabavu nefinancijske imovine</t>
    </r>
  </si>
  <si>
    <t>Rashodi za nab. proizvedene dugotr. imovine</t>
  </si>
  <si>
    <t>Izgradnja kanalizacije</t>
  </si>
  <si>
    <t>Ostali prihodi od nefinancijske imovine</t>
  </si>
  <si>
    <t>Komunalne usluge    ( voda, smeće, dimnjačarske</t>
  </si>
  <si>
    <t>Registracija vozila</t>
  </si>
  <si>
    <t>Stipendije i školarine  ( 7+22 )</t>
  </si>
  <si>
    <t>Sufinanciranje javnog prijevoza i smještaja u dom</t>
  </si>
  <si>
    <t>Sitni inventar-opremanje pučkih domova i Općina</t>
  </si>
  <si>
    <t xml:space="preserve"> usl. i ostale komunalne usluge)</t>
  </si>
  <si>
    <t>Kapitalni projekt:Izgrad. plinske mreže na području općine  01</t>
  </si>
  <si>
    <t>Plinovod G. Potok - Bukovec</t>
  </si>
  <si>
    <t>Uređenje terase</t>
  </si>
  <si>
    <t xml:space="preserve">Usluge tekućeg i invest. održ. - uređenje objekta </t>
  </si>
  <si>
    <t>Tekući projekt:Nabava uredske opreme</t>
  </si>
  <si>
    <t>Rashodi za nabavu proizv. dugotrajne imov.</t>
  </si>
  <si>
    <t>Računala i računalna oprema</t>
  </si>
  <si>
    <t>Aktivnost: Udio u glavnici trg. društva izvan javnog sektora</t>
  </si>
  <si>
    <t>Izdaci za financijsku imovinu</t>
  </si>
  <si>
    <t>Izdaci za dionice i udjele u glavnici</t>
  </si>
  <si>
    <t>Dionice i udjeli u glav. trg. društva izvan javnog sektora</t>
  </si>
  <si>
    <t>Kapitalni projekt: Elektrifikacija i trafostanica u V.Lud  04</t>
  </si>
  <si>
    <t>Elektrifikacija-Ruškovečka kosa</t>
  </si>
  <si>
    <t>Izdaci za dionice i udjeli u glavnici</t>
  </si>
  <si>
    <t>Dionice i udjeli u glavnici trgovačkih društava</t>
  </si>
  <si>
    <t>IZDACI ZA FINANCIJSKU IMOVINU</t>
  </si>
  <si>
    <t xml:space="preserve">    dionice i udjeli u glavnici</t>
  </si>
  <si>
    <t>Dionice i udjeli uglavnici</t>
  </si>
  <si>
    <t xml:space="preserve">    rashodi za nabavu nefinancijske imovine ( 2011.)</t>
  </si>
  <si>
    <t xml:space="preserve"> Na temelju članka 39.,a u svezi s člankom16. Zakona o Proračunu ( NN broj 87/08 ) i članka 34. i </t>
  </si>
  <si>
    <t>snagu danom objave u " Službenim novinama" Općine Velika Ludina.</t>
  </si>
  <si>
    <t>Rashodi za nabavu proizv. dugotrajne imovine</t>
  </si>
  <si>
    <t>Knjige, umjetnička djela i ostale izložbene vrijed.</t>
  </si>
  <si>
    <t xml:space="preserve">Naknade građanima i kućanstvima na temelju osiguranja i druge naknade </t>
  </si>
  <si>
    <t>Garaža za vatrogasno vozilo u Vidrenjaku</t>
  </si>
  <si>
    <t>RASPOLOŽIVA SREDSTVA IZ TEKUĆE GODINE</t>
  </si>
  <si>
    <t>35. Statuta Općine Velika Ludina ("Službene novine" Općine Velika Ludina broj  6/09 i 7/11), Općinsko</t>
  </si>
  <si>
    <t>400-06/12-01/___</t>
  </si>
  <si>
    <t>2176/19-04-12-____</t>
  </si>
  <si>
    <t>___________  2012.</t>
  </si>
  <si>
    <t>Proračun Općine Velika Ludina za 2013. godinu sastoje se od :</t>
  </si>
  <si>
    <t xml:space="preserve">    i rashoda i Računu financiranja za 2013. godinu kako slijedi:</t>
  </si>
  <si>
    <t>plan za 2013.</t>
  </si>
  <si>
    <t>projekcija za 2014.</t>
  </si>
  <si>
    <t>projekcija za 2015.</t>
  </si>
  <si>
    <t>plan                  za 2013.</t>
  </si>
  <si>
    <t>projekcija        za 2014.</t>
  </si>
  <si>
    <t>projekcija         za 2015.</t>
  </si>
  <si>
    <t xml:space="preserve"> plan za      2013.</t>
  </si>
  <si>
    <t>projekcija za      2014.</t>
  </si>
  <si>
    <t>projekcija za      2015.</t>
  </si>
  <si>
    <t>plan za     2013.</t>
  </si>
  <si>
    <t xml:space="preserve"> plan za            2013.</t>
  </si>
  <si>
    <t>plan za          2013.</t>
  </si>
  <si>
    <t>projekcija     za 2015.</t>
  </si>
  <si>
    <t xml:space="preserve"> plan za           2013.</t>
  </si>
  <si>
    <t>projekcija       za 2015.</t>
  </si>
  <si>
    <t xml:space="preserve">Proračun  Općine Velika Ludina za 2013. godinu stupa na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</si>
  <si>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projekcija                za 2014.</t>
  </si>
  <si>
    <t>projekcija                 za 2015.</t>
  </si>
  <si>
    <t>Doprinos za zdravstveno osiguranje 13,5%</t>
  </si>
  <si>
    <t>Uređenje škole V. Ludina i zgrada područnih škola</t>
  </si>
  <si>
    <t>Zemljište u centru V. Ludine ( za ulicu )                    06</t>
  </si>
  <si>
    <t>Projekt - dom Kompator                                        01</t>
  </si>
  <si>
    <t>Projekt- Cvijetna ulica V. Ludina                           01</t>
  </si>
  <si>
    <t>Projekt ( koncepcijski ) kanalizacije na području cijele Općne V. Ludina                                      01</t>
  </si>
  <si>
    <t>Projekt trafostanice ( vočnjak kod jezera Bukovac )</t>
  </si>
  <si>
    <t xml:space="preserve">Projekt - dom M. Ludina ( proširenje )           01                      </t>
  </si>
  <si>
    <t>Projekt nogostupa prema groblju                  01</t>
  </si>
  <si>
    <t>Vatrogasni dom Okoli</t>
  </si>
  <si>
    <t>Kapitalni projekt:Izgradnja garaže i uređ. vatrogasnog doma</t>
  </si>
  <si>
    <t>Dom Kompator</t>
  </si>
  <si>
    <t>Propust na žup. cesti u G. Potoku (sufinanciranje)</t>
  </si>
  <si>
    <t>Dječje igralište u V. Ludini</t>
  </si>
  <si>
    <t>Održavanje bankina i graba uz nerazvrstane promet.</t>
  </si>
  <si>
    <t>Priključ. na vodov. i plinsku mrežu i popravak hidranata</t>
  </si>
  <si>
    <t>Krpanje asfalta na nerazvrstanim prometnicama</t>
  </si>
  <si>
    <t>Asfaltiranje cesta</t>
  </si>
  <si>
    <t>Kapitalni projekt:Uređenje pučkog doma u Kompatoru</t>
  </si>
  <si>
    <t>Uređenje ulaza u Dječji vrtić</t>
  </si>
  <si>
    <t xml:space="preserve">Aktivnost: Djelatnost KUD-a "Mijo Stuparić" </t>
  </si>
  <si>
    <t>Aktivnost: UHVIBDR, Udruga slijepih,ostale udruge</t>
  </si>
  <si>
    <t>Kapitalni projekt: Izgradnja kanalizacije       04</t>
  </si>
  <si>
    <t>Izbori</t>
  </si>
  <si>
    <t>Administrativno, tehničko i strčno osoblje  01</t>
  </si>
  <si>
    <t xml:space="preserve">     rashodi poslovanja (2012.)</t>
  </si>
  <si>
    <t>Aktivnost:Povišeni zdravstveni standard</t>
  </si>
  <si>
    <t>Sufinanciranje hitne medicinske pomoći</t>
  </si>
  <si>
    <t xml:space="preserve">                   PRORAČUN OPĆINE VELIKA LUDINA ZA  2013. GOD.</t>
  </si>
  <si>
    <t xml:space="preserve">                    I  PROJEKCIJE PRORAČUNA ZA  2014.  I  2015. GOD.</t>
  </si>
  <si>
    <t xml:space="preserve">                   vijeće Općine Velika Ludina na svojoj   27. sjednici održanoj   19.12.2012. godine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</si>
</sst>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.0"/>
    <numFmt numFmtId="166" formatCode="0.000"/>
    <numFmt numFmtId="167" formatCode="00000"/>
    <numFmt numFmtId="168" formatCode="_-* #,##0.000\ _k_n_-;\-* #,##0.000\ _k_n_-;_-* &quot;-&quot;??\ _k_n_-;_-@_-"/>
    <numFmt numFmtId="169" formatCode="_-* #,##0.0\ _k_n_-;\-* #,##0.0\ _k_n_-;_-* &quot;-&quot;??\ _k_n_-;_-@_-"/>
    <numFmt numFmtId="170" formatCode="_-* #,##0\ _k_n_-;\-* #,##0\ _k_n_-;_-* &quot;-&quot;??\ _k_n_-;_-@_-"/>
    <numFmt numFmtId="171" formatCode="#,##0;[Red]#,##0"/>
    <numFmt numFmtId="172" formatCode="#,##0_ ;[Red]\-#,##0\ "/>
  </numFmts>
  <fonts count="1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>
      <alignment horizontal="left"/>
    </xf>
    <xf numFmtId="0" fontId="0" fillId="0" borderId="0" xfId="0" applyAlignment="1">
      <alignment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wrapText="1"/>
      <protection/>
    </xf>
    <xf numFmtId="0" fontId="5" fillId="3" borderId="2" xfId="0" applyFont="1" applyFill="1" applyBorder="1" applyAlignment="1" applyProtection="1">
      <alignment wrapText="1"/>
      <protection/>
    </xf>
    <xf numFmtId="0" fontId="5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wrapText="1"/>
      <protection/>
    </xf>
    <xf numFmtId="0" fontId="4" fillId="4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 applyProtection="1">
      <alignment wrapText="1"/>
      <protection/>
    </xf>
    <xf numFmtId="0" fontId="4" fillId="0" borderId="2" xfId="0" applyFont="1" applyBorder="1" applyAlignment="1">
      <alignment horizontal="left" wrapText="1"/>
    </xf>
    <xf numFmtId="0" fontId="4" fillId="4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0" fontId="5" fillId="5" borderId="2" xfId="0" applyFont="1" applyFill="1" applyBorder="1" applyAlignment="1" applyProtection="1">
      <alignment wrapText="1"/>
      <protection/>
    </xf>
    <xf numFmtId="0" fontId="5" fillId="5" borderId="2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 wrapText="1"/>
    </xf>
    <xf numFmtId="3" fontId="3" fillId="5" borderId="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>
      <alignment/>
    </xf>
    <xf numFmtId="3" fontId="3" fillId="5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3" fillId="3" borderId="2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 applyProtection="1">
      <alignment/>
      <protection/>
    </xf>
    <xf numFmtId="0" fontId="5" fillId="2" borderId="3" xfId="0" applyFont="1" applyFill="1" applyBorder="1" applyAlignment="1">
      <alignment wrapText="1"/>
    </xf>
    <xf numFmtId="0" fontId="5" fillId="5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3" fontId="8" fillId="2" borderId="2" xfId="0" applyNumberFormat="1" applyFont="1" applyFill="1" applyBorder="1" applyAlignment="1" applyProtection="1">
      <alignment/>
      <protection/>
    </xf>
    <xf numFmtId="3" fontId="8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 wrapText="1"/>
    </xf>
    <xf numFmtId="3" fontId="3" fillId="4" borderId="7" xfId="0" applyNumberFormat="1" applyFont="1" applyFill="1" applyBorder="1" applyAlignment="1" applyProtection="1">
      <alignment/>
      <protection/>
    </xf>
    <xf numFmtId="3" fontId="3" fillId="4" borderId="8" xfId="0" applyNumberFormat="1" applyFont="1" applyFill="1" applyBorder="1" applyAlignment="1" applyProtection="1">
      <alignment/>
      <protection/>
    </xf>
    <xf numFmtId="0" fontId="3" fillId="4" borderId="7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3" fontId="3" fillId="4" borderId="7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3" fontId="3" fillId="4" borderId="8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4" fillId="4" borderId="0" xfId="0" applyFont="1" applyFill="1" applyAlignment="1">
      <alignment wrapText="1"/>
    </xf>
    <xf numFmtId="43" fontId="0" fillId="0" borderId="0" xfId="20" applyAlignment="1">
      <alignment/>
    </xf>
    <xf numFmtId="0" fontId="4" fillId="3" borderId="6" xfId="0" applyFont="1" applyFill="1" applyBorder="1" applyAlignment="1">
      <alignment wrapText="1"/>
    </xf>
    <xf numFmtId="3" fontId="8" fillId="2" borderId="10" xfId="0" applyNumberFormat="1" applyFont="1" applyFill="1" applyBorder="1" applyAlignment="1">
      <alignment/>
    </xf>
    <xf numFmtId="0" fontId="8" fillId="2" borderId="2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 wrapText="1"/>
      <protection/>
    </xf>
    <xf numFmtId="0" fontId="9" fillId="2" borderId="2" xfId="0" applyFont="1" applyFill="1" applyBorder="1" applyAlignment="1" applyProtection="1">
      <alignment wrapText="1"/>
      <protection/>
    </xf>
    <xf numFmtId="0" fontId="9" fillId="2" borderId="5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4" fillId="0" borderId="0" xfId="0" applyFont="1" applyAlignment="1">
      <alignment/>
    </xf>
    <xf numFmtId="9" fontId="4" fillId="3" borderId="2" xfId="16" applyFont="1" applyFill="1" applyBorder="1" applyAlignment="1">
      <alignment wrapText="1"/>
    </xf>
    <xf numFmtId="3" fontId="3" fillId="4" borderId="11" xfId="0" applyNumberFormat="1" applyFont="1" applyFill="1" applyBorder="1" applyAlignment="1">
      <alignment/>
    </xf>
    <xf numFmtId="0" fontId="4" fillId="6" borderId="2" xfId="0" applyFont="1" applyFill="1" applyBorder="1" applyAlignment="1" applyProtection="1">
      <alignment wrapText="1"/>
      <protection/>
    </xf>
    <xf numFmtId="0" fontId="4" fillId="5" borderId="2" xfId="0" applyFont="1" applyFill="1" applyBorder="1" applyAlignment="1" applyProtection="1">
      <alignment wrapText="1"/>
      <protection/>
    </xf>
    <xf numFmtId="0" fontId="5" fillId="5" borderId="2" xfId="0" applyFont="1" applyFill="1" applyBorder="1" applyAlignment="1" applyProtection="1">
      <alignment wrapText="1"/>
      <protection/>
    </xf>
    <xf numFmtId="0" fontId="5" fillId="5" borderId="2" xfId="0" applyFont="1" applyFill="1" applyBorder="1" applyAlignment="1">
      <alignment wrapText="1"/>
    </xf>
    <xf numFmtId="0" fontId="4" fillId="7" borderId="2" xfId="0" applyFont="1" applyFill="1" applyBorder="1" applyAlignment="1" applyProtection="1">
      <alignment wrapText="1"/>
      <protection/>
    </xf>
    <xf numFmtId="0" fontId="4" fillId="5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4" fillId="0" borderId="2" xfId="0" applyFont="1" applyBorder="1" applyAlignment="1" applyProtection="1">
      <alignment wrapText="1"/>
      <protection/>
    </xf>
    <xf numFmtId="3" fontId="0" fillId="7" borderId="2" xfId="0" applyNumberFormat="1" applyFill="1" applyBorder="1" applyAlignment="1">
      <alignment/>
    </xf>
    <xf numFmtId="0" fontId="4" fillId="7" borderId="2" xfId="0" applyFont="1" applyFill="1" applyBorder="1" applyAlignment="1">
      <alignment wrapText="1"/>
    </xf>
    <xf numFmtId="0" fontId="4" fillId="0" borderId="8" xfId="0" applyFont="1" applyBorder="1" applyAlignment="1" applyProtection="1">
      <alignment wrapText="1"/>
      <protection/>
    </xf>
    <xf numFmtId="3" fontId="0" fillId="0" borderId="8" xfId="0" applyNumberFormat="1" applyFont="1" applyFill="1" applyBorder="1" applyAlignment="1" applyProtection="1">
      <alignment/>
      <protection/>
    </xf>
    <xf numFmtId="2" fontId="5" fillId="5" borderId="2" xfId="0" applyNumberFormat="1" applyFont="1" applyFill="1" applyBorder="1" applyAlignment="1" applyProtection="1">
      <alignment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5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wrapText="1"/>
      <protection/>
    </xf>
    <xf numFmtId="0" fontId="4" fillId="3" borderId="2" xfId="0" applyFont="1" applyFill="1" applyBorder="1" applyAlignment="1" applyProtection="1">
      <alignment wrapText="1"/>
      <protection/>
    </xf>
    <xf numFmtId="0" fontId="4" fillId="4" borderId="2" xfId="0" applyFont="1" applyFill="1" applyBorder="1" applyAlignment="1" applyProtection="1">
      <alignment wrapText="1"/>
      <protection/>
    </xf>
    <xf numFmtId="0" fontId="5" fillId="5" borderId="12" xfId="0" applyFont="1" applyFill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wrapText="1"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3" fontId="3" fillId="5" borderId="12" xfId="0" applyNumberFormat="1" applyFont="1" applyFill="1" applyBorder="1" applyAlignment="1" applyProtection="1">
      <alignment/>
      <protection/>
    </xf>
    <xf numFmtId="3" fontId="3" fillId="5" borderId="12" xfId="0" applyNumberFormat="1" applyFont="1" applyFill="1" applyBorder="1" applyAlignment="1" applyProtection="1">
      <alignment/>
      <protection/>
    </xf>
    <xf numFmtId="3" fontId="0" fillId="7" borderId="12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2" xfId="0" applyFont="1" applyBorder="1" applyAlignment="1">
      <alignment/>
    </xf>
    <xf numFmtId="49" fontId="0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0" fillId="7" borderId="14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>
      <alignment/>
    </xf>
    <xf numFmtId="3" fontId="0" fillId="7" borderId="12" xfId="0" applyNumberFormat="1" applyFont="1" applyFill="1" applyBorder="1" applyAlignment="1">
      <alignment/>
    </xf>
    <xf numFmtId="0" fontId="4" fillId="8" borderId="2" xfId="0" applyFont="1" applyFill="1" applyBorder="1" applyAlignment="1">
      <alignment/>
    </xf>
    <xf numFmtId="3" fontId="0" fillId="8" borderId="2" xfId="0" applyNumberFormat="1" applyFill="1" applyBorder="1" applyAlignment="1" applyProtection="1">
      <alignment/>
      <protection/>
    </xf>
    <xf numFmtId="3" fontId="3" fillId="8" borderId="2" xfId="0" applyNumberFormat="1" applyFont="1" applyFill="1" applyBorder="1" applyAlignment="1">
      <alignment/>
    </xf>
    <xf numFmtId="0" fontId="3" fillId="5" borderId="12" xfId="0" applyFont="1" applyFill="1" applyBorder="1" applyAlignment="1" applyProtection="1">
      <alignment horizontal="left" wrapText="1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8" xfId="0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 wrapText="1"/>
      <protection/>
    </xf>
    <xf numFmtId="0" fontId="8" fillId="2" borderId="14" xfId="0" applyFont="1" applyFill="1" applyBorder="1" applyAlignment="1" applyProtection="1">
      <alignment horizontal="left"/>
      <protection/>
    </xf>
    <xf numFmtId="0" fontId="9" fillId="2" borderId="14" xfId="0" applyFont="1" applyFill="1" applyBorder="1" applyAlignment="1" applyProtection="1">
      <alignment wrapText="1"/>
      <protection/>
    </xf>
    <xf numFmtId="0" fontId="3" fillId="5" borderId="12" xfId="0" applyFont="1" applyFill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8" fillId="2" borderId="11" xfId="0" applyFont="1" applyFill="1" applyBorder="1" applyAlignment="1" applyProtection="1">
      <alignment horizontal="left"/>
      <protection/>
    </xf>
    <xf numFmtId="0" fontId="9" fillId="2" borderId="11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left"/>
      <protection/>
    </xf>
    <xf numFmtId="0" fontId="8" fillId="2" borderId="12" xfId="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wrapText="1"/>
      <protection/>
    </xf>
    <xf numFmtId="0" fontId="4" fillId="8" borderId="2" xfId="0" applyFont="1" applyFill="1" applyBorder="1" applyAlignment="1">
      <alignment wrapText="1"/>
    </xf>
    <xf numFmtId="0" fontId="3" fillId="5" borderId="14" xfId="0" applyFont="1" applyFill="1" applyBorder="1" applyAlignment="1" applyProtection="1">
      <alignment horizontal="left"/>
      <protection/>
    </xf>
    <xf numFmtId="0" fontId="5" fillId="5" borderId="14" xfId="0" applyFont="1" applyFill="1" applyBorder="1" applyAlignment="1" applyProtection="1">
      <alignment wrapText="1"/>
      <protection/>
    </xf>
    <xf numFmtId="3" fontId="3" fillId="5" borderId="14" xfId="0" applyNumberFormat="1" applyFont="1" applyFill="1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3" fontId="0" fillId="0" borderId="12" xfId="0" applyNumberFormat="1" applyFont="1" applyBorder="1" applyAlignment="1" applyProtection="1">
      <alignment/>
      <protection/>
    </xf>
    <xf numFmtId="0" fontId="0" fillId="7" borderId="12" xfId="0" applyFont="1" applyFill="1" applyBorder="1" applyAlignment="1" applyProtection="1">
      <alignment horizontal="left"/>
      <protection/>
    </xf>
    <xf numFmtId="0" fontId="4" fillId="7" borderId="12" xfId="0" applyFont="1" applyFill="1" applyBorder="1" applyAlignment="1" applyProtection="1">
      <alignment wrapText="1"/>
      <protection/>
    </xf>
    <xf numFmtId="0" fontId="3" fillId="5" borderId="15" xfId="0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3" fillId="5" borderId="12" xfId="0" applyFont="1" applyFill="1" applyBorder="1" applyAlignment="1" applyProtection="1">
      <alignment horizontal="left"/>
      <protection/>
    </xf>
    <xf numFmtId="0" fontId="5" fillId="5" borderId="12" xfId="0" applyFont="1" applyFill="1" applyBorder="1" applyAlignment="1" applyProtection="1">
      <alignment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left"/>
      <protection/>
    </xf>
    <xf numFmtId="0" fontId="5" fillId="3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/>
    </xf>
    <xf numFmtId="0" fontId="5" fillId="5" borderId="2" xfId="0" applyFont="1" applyFill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left"/>
      <protection/>
    </xf>
    <xf numFmtId="1" fontId="5" fillId="5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/>
    </xf>
    <xf numFmtId="0" fontId="5" fillId="5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6" borderId="2" xfId="0" applyFont="1" applyFill="1" applyBorder="1" applyAlignment="1" applyProtection="1">
      <alignment horizontal="left"/>
      <protection/>
    </xf>
    <xf numFmtId="0" fontId="4" fillId="5" borderId="2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left"/>
      <protection/>
    </xf>
    <xf numFmtId="0" fontId="4" fillId="7" borderId="2" xfId="0" applyFont="1" applyFill="1" applyBorder="1" applyAlignment="1" applyProtection="1">
      <alignment horizontal="left"/>
      <protection/>
    </xf>
    <xf numFmtId="0" fontId="5" fillId="4" borderId="7" xfId="0" applyFont="1" applyFill="1" applyBorder="1" applyAlignment="1" applyProtection="1">
      <alignment horizontal="left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5" fillId="4" borderId="8" xfId="0" applyFont="1" applyFill="1" applyBorder="1" applyAlignment="1">
      <alignment/>
    </xf>
    <xf numFmtId="0" fontId="5" fillId="4" borderId="7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4" borderId="0" xfId="0" applyFont="1" applyFill="1" applyAlignment="1">
      <alignment/>
    </xf>
    <xf numFmtId="0" fontId="5" fillId="2" borderId="10" xfId="0" applyFont="1" applyFill="1" applyBorder="1" applyAlignment="1">
      <alignment/>
    </xf>
    <xf numFmtId="0" fontId="5" fillId="5" borderId="7" xfId="0" applyFont="1" applyFill="1" applyBorder="1" applyAlignment="1">
      <alignment horizontal="left"/>
    </xf>
    <xf numFmtId="0" fontId="4" fillId="0" borderId="5" xfId="0" applyFont="1" applyBorder="1" applyAlignment="1" applyProtection="1">
      <alignment wrapText="1"/>
      <protection/>
    </xf>
    <xf numFmtId="0" fontId="5" fillId="4" borderId="6" xfId="0" applyFont="1" applyFill="1" applyBorder="1" applyAlignment="1" applyProtection="1">
      <alignment horizontal="left"/>
      <protection/>
    </xf>
    <xf numFmtId="0" fontId="4" fillId="4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3" fontId="0" fillId="5" borderId="2" xfId="0" applyNumberFormat="1" applyFont="1" applyFill="1" applyBorder="1" applyAlignment="1" applyProtection="1">
      <alignment/>
      <protection/>
    </xf>
    <xf numFmtId="0" fontId="5" fillId="5" borderId="2" xfId="0" applyFont="1" applyFill="1" applyBorder="1" applyAlignment="1" applyProtection="1">
      <alignment horizontal="left"/>
      <protection/>
    </xf>
    <xf numFmtId="0" fontId="5" fillId="5" borderId="5" xfId="0" applyFont="1" applyFill="1" applyBorder="1" applyAlignment="1" applyProtection="1">
      <alignment wrapText="1"/>
      <protection/>
    </xf>
    <xf numFmtId="0" fontId="5" fillId="4" borderId="2" xfId="0" applyFont="1" applyFill="1" applyBorder="1" applyAlignment="1" applyProtection="1">
      <alignment horizontal="left"/>
      <protection/>
    </xf>
    <xf numFmtId="0" fontId="0" fillId="8" borderId="2" xfId="0" applyFill="1" applyBorder="1" applyAlignment="1">
      <alignment/>
    </xf>
    <xf numFmtId="3" fontId="3" fillId="8" borderId="2" xfId="0" applyNumberFormat="1" applyFont="1" applyFill="1" applyBorder="1" applyAlignment="1">
      <alignment/>
    </xf>
    <xf numFmtId="0" fontId="4" fillId="0" borderId="7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 horizontal="left"/>
      <protection/>
    </xf>
    <xf numFmtId="0" fontId="4" fillId="5" borderId="2" xfId="0" applyFont="1" applyFill="1" applyBorder="1" applyAlignment="1" applyProtection="1">
      <alignment wrapText="1"/>
      <protection/>
    </xf>
    <xf numFmtId="0" fontId="4" fillId="0" borderId="5" xfId="0" applyFont="1" applyBorder="1" applyAlignment="1">
      <alignment wrapText="1"/>
    </xf>
    <xf numFmtId="3" fontId="0" fillId="5" borderId="2" xfId="0" applyNumberFormat="1" applyFill="1" applyBorder="1" applyAlignment="1">
      <alignment/>
    </xf>
    <xf numFmtId="0" fontId="5" fillId="5" borderId="5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/>
    </xf>
    <xf numFmtId="0" fontId="5" fillId="5" borderId="5" xfId="0" applyFont="1" applyFill="1" applyBorder="1" applyAlignment="1">
      <alignment wrapText="1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wrapText="1"/>
    </xf>
    <xf numFmtId="0" fontId="0" fillId="2" borderId="8" xfId="0" applyFill="1" applyBorder="1" applyAlignment="1">
      <alignment/>
    </xf>
    <xf numFmtId="0" fontId="4" fillId="7" borderId="17" xfId="0" applyFont="1" applyFill="1" applyBorder="1" applyAlignment="1">
      <alignment wrapText="1"/>
    </xf>
    <xf numFmtId="0" fontId="0" fillId="7" borderId="2" xfId="0" applyFill="1" applyBorder="1" applyAlignment="1">
      <alignment/>
    </xf>
    <xf numFmtId="0" fontId="9" fillId="2" borderId="18" xfId="0" applyFont="1" applyFill="1" applyBorder="1" applyAlignment="1">
      <alignment wrapText="1"/>
    </xf>
    <xf numFmtId="0" fontId="5" fillId="5" borderId="17" xfId="0" applyFont="1" applyFill="1" applyBorder="1" applyAlignment="1">
      <alignment wrapText="1"/>
    </xf>
    <xf numFmtId="3" fontId="8" fillId="2" borderId="7" xfId="0" applyNumberFormat="1" applyFont="1" applyFill="1" applyBorder="1" applyAlignment="1">
      <alignment/>
    </xf>
    <xf numFmtId="0" fontId="0" fillId="7" borderId="15" xfId="0" applyFont="1" applyFill="1" applyBorder="1" applyAlignment="1" applyProtection="1">
      <alignment horizontal="left"/>
      <protection/>
    </xf>
    <xf numFmtId="43" fontId="3" fillId="0" borderId="0" xfId="20" applyFont="1" applyAlignment="1">
      <alignment/>
    </xf>
    <xf numFmtId="0" fontId="3" fillId="7" borderId="0" xfId="0" applyFont="1" applyFill="1" applyAlignment="1">
      <alignment/>
    </xf>
    <xf numFmtId="0" fontId="5" fillId="5" borderId="12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/>
    </xf>
    <xf numFmtId="0" fontId="3" fillId="5" borderId="2" xfId="0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7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4" fillId="0" borderId="10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3" fontId="0" fillId="8" borderId="2" xfId="0" applyNumberFormat="1" applyFill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/>
    </xf>
    <xf numFmtId="3" fontId="3" fillId="2" borderId="14" xfId="0" applyNumberFormat="1" applyFont="1" applyFill="1" applyBorder="1" applyAlignment="1" applyProtection="1">
      <alignment/>
      <protection/>
    </xf>
    <xf numFmtId="3" fontId="0" fillId="5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7" borderId="12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Fill="1" applyBorder="1" applyAlignment="1" applyProtection="1">
      <alignment/>
      <protection locked="0"/>
    </xf>
    <xf numFmtId="3" fontId="3" fillId="6" borderId="2" xfId="0" applyNumberFormat="1" applyFont="1" applyFill="1" applyBorder="1" applyAlignment="1" applyProtection="1">
      <alignment/>
      <protection/>
    </xf>
    <xf numFmtId="3" fontId="0" fillId="5" borderId="2" xfId="0" applyNumberFormat="1" applyFont="1" applyFill="1" applyBorder="1" applyAlignment="1">
      <alignment/>
    </xf>
    <xf numFmtId="3" fontId="3" fillId="5" borderId="7" xfId="0" applyNumberFormat="1" applyFont="1" applyFill="1" applyBorder="1" applyAlignment="1">
      <alignment/>
    </xf>
    <xf numFmtId="3" fontId="3" fillId="2" borderId="2" xfId="0" applyNumberFormat="1" applyFont="1" applyFill="1" applyBorder="1" applyAlignment="1" applyProtection="1">
      <alignment horizontal="right" wrapText="1"/>
      <protection/>
    </xf>
    <xf numFmtId="3" fontId="3" fillId="3" borderId="2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5" borderId="2" xfId="0" applyNumberFormat="1" applyFont="1" applyFill="1" applyBorder="1" applyAlignment="1" applyProtection="1">
      <alignment horizontal="right" wrapText="1"/>
      <protection/>
    </xf>
    <xf numFmtId="3" fontId="0" fillId="0" borderId="2" xfId="0" applyNumberFormat="1" applyFont="1" applyBorder="1" applyAlignment="1" applyProtection="1">
      <alignment horizontal="right" wrapText="1"/>
      <protection/>
    </xf>
    <xf numFmtId="3" fontId="0" fillId="0" borderId="8" xfId="0" applyNumberFormat="1" applyFont="1" applyBorder="1" applyAlignment="1" applyProtection="1">
      <alignment horizontal="right" wrapText="1"/>
      <protection/>
    </xf>
    <xf numFmtId="3" fontId="0" fillId="0" borderId="10" xfId="0" applyNumberFormat="1" applyFont="1" applyBorder="1" applyAlignment="1" applyProtection="1">
      <alignment horizontal="right" wrapText="1"/>
      <protection/>
    </xf>
    <xf numFmtId="3" fontId="3" fillId="5" borderId="2" xfId="0" applyNumberFormat="1" applyFont="1" applyFill="1" applyBorder="1" applyAlignment="1" applyProtection="1">
      <alignment horizontal="right"/>
      <protection/>
    </xf>
    <xf numFmtId="3" fontId="10" fillId="0" borderId="2" xfId="0" applyNumberFormat="1" applyFont="1" applyBorder="1" applyAlignment="1" applyProtection="1">
      <alignment horizontal="right" wrapText="1"/>
      <protection/>
    </xf>
    <xf numFmtId="3" fontId="3" fillId="5" borderId="2" xfId="0" applyNumberFormat="1" applyFont="1" applyFill="1" applyBorder="1" applyAlignment="1">
      <alignment horizontal="right" wrapText="1"/>
    </xf>
    <xf numFmtId="3" fontId="0" fillId="0" borderId="2" xfId="0" applyNumberFormat="1" applyFont="1" applyBorder="1" applyAlignment="1">
      <alignment horizontal="right" wrapText="1"/>
    </xf>
    <xf numFmtId="3" fontId="8" fillId="2" borderId="2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>
      <alignment horizontal="right" wrapText="1"/>
    </xf>
    <xf numFmtId="3" fontId="0" fillId="4" borderId="2" xfId="0" applyNumberFormat="1" applyFont="1" applyFill="1" applyBorder="1" applyAlignment="1" applyProtection="1">
      <alignment horizontal="right" wrapText="1"/>
      <protection/>
    </xf>
    <xf numFmtId="3" fontId="0" fillId="5" borderId="2" xfId="0" applyNumberFormat="1" applyFont="1" applyFill="1" applyBorder="1" applyAlignment="1" applyProtection="1">
      <alignment horizontal="right" wrapText="1"/>
      <protection/>
    </xf>
    <xf numFmtId="3" fontId="0" fillId="0" borderId="5" xfId="0" applyNumberFormat="1" applyFont="1" applyBorder="1" applyAlignment="1" applyProtection="1">
      <alignment horizontal="right" wrapText="1"/>
      <protection/>
    </xf>
    <xf numFmtId="3" fontId="3" fillId="5" borderId="5" xfId="0" applyNumberFormat="1" applyFont="1" applyFill="1" applyBorder="1" applyAlignment="1" applyProtection="1">
      <alignment horizontal="right" wrapText="1"/>
      <protection/>
    </xf>
    <xf numFmtId="3" fontId="8" fillId="2" borderId="2" xfId="0" applyNumberFormat="1" applyFont="1" applyFill="1" applyBorder="1" applyAlignment="1" applyProtection="1">
      <alignment horizontal="right" wrapText="1"/>
      <protection/>
    </xf>
    <xf numFmtId="3" fontId="0" fillId="7" borderId="2" xfId="0" applyNumberFormat="1" applyFont="1" applyFill="1" applyBorder="1" applyAlignment="1" applyProtection="1">
      <alignment horizontal="right" wrapText="1"/>
      <protection/>
    </xf>
    <xf numFmtId="3" fontId="0" fillId="0" borderId="8" xfId="0" applyNumberFormat="1" applyFont="1" applyBorder="1" applyAlignment="1">
      <alignment horizontal="right" wrapText="1"/>
    </xf>
    <xf numFmtId="3" fontId="3" fillId="4" borderId="7" xfId="0" applyNumberFormat="1" applyFont="1" applyFill="1" applyBorder="1" applyAlignment="1">
      <alignment horizontal="right" wrapText="1"/>
    </xf>
    <xf numFmtId="3" fontId="0" fillId="4" borderId="8" xfId="0" applyNumberFormat="1" applyFont="1" applyFill="1" applyBorder="1" applyAlignment="1">
      <alignment horizontal="right"/>
    </xf>
    <xf numFmtId="3" fontId="0" fillId="4" borderId="11" xfId="0" applyNumberFormat="1" applyFont="1" applyFill="1" applyBorder="1" applyAlignment="1">
      <alignment horizontal="right" wrapText="1"/>
    </xf>
    <xf numFmtId="3" fontId="0" fillId="7" borderId="2" xfId="0" applyNumberFormat="1" applyFont="1" applyFill="1" applyBorder="1" applyAlignment="1">
      <alignment horizontal="right" wrapText="1"/>
    </xf>
    <xf numFmtId="3" fontId="0" fillId="4" borderId="9" xfId="0" applyNumberFormat="1" applyFont="1" applyFill="1" applyBorder="1" applyAlignment="1">
      <alignment horizontal="right"/>
    </xf>
    <xf numFmtId="3" fontId="3" fillId="5" borderId="5" xfId="0" applyNumberFormat="1" applyFont="1" applyFill="1" applyBorder="1" applyAlignment="1">
      <alignment horizontal="right" wrapText="1"/>
    </xf>
    <xf numFmtId="3" fontId="0" fillId="0" borderId="5" xfId="0" applyNumberFormat="1" applyFont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wrapText="1"/>
    </xf>
    <xf numFmtId="3" fontId="3" fillId="4" borderId="5" xfId="0" applyNumberFormat="1" applyFont="1" applyFill="1" applyBorder="1" applyAlignment="1">
      <alignment horizontal="right" wrapText="1"/>
    </xf>
    <xf numFmtId="3" fontId="3" fillId="5" borderId="4" xfId="0" applyNumberFormat="1" applyFont="1" applyFill="1" applyBorder="1" applyAlignment="1">
      <alignment horizontal="right" wrapText="1"/>
    </xf>
    <xf numFmtId="3" fontId="0" fillId="4" borderId="5" xfId="0" applyNumberFormat="1" applyFont="1" applyFill="1" applyBorder="1" applyAlignment="1">
      <alignment horizontal="right"/>
    </xf>
    <xf numFmtId="3" fontId="0" fillId="7" borderId="10" xfId="0" applyNumberFormat="1" applyFont="1" applyFill="1" applyBorder="1" applyAlignment="1">
      <alignment/>
    </xf>
    <xf numFmtId="169" fontId="0" fillId="0" borderId="0" xfId="20" applyNumberFormat="1" applyAlignment="1">
      <alignment horizontal="center" vertical="center"/>
    </xf>
    <xf numFmtId="3" fontId="3" fillId="5" borderId="2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3" fontId="3" fillId="4" borderId="2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 applyProtection="1">
      <alignment horizontal="right" wrapText="1"/>
      <protection/>
    </xf>
    <xf numFmtId="3" fontId="3" fillId="4" borderId="2" xfId="0" applyNumberFormat="1" applyFont="1" applyFill="1" applyBorder="1" applyAlignment="1" applyProtection="1">
      <alignment/>
      <protection/>
    </xf>
    <xf numFmtId="3" fontId="0" fillId="5" borderId="2" xfId="0" applyNumberFormat="1" applyFont="1" applyFill="1" applyBorder="1" applyAlignment="1" applyProtection="1">
      <alignment horizontal="right" wrapText="1"/>
      <protection/>
    </xf>
    <xf numFmtId="3" fontId="3" fillId="4" borderId="5" xfId="0" applyNumberFormat="1" applyFont="1" applyFill="1" applyBorder="1" applyAlignment="1" applyProtection="1">
      <alignment horizontal="right" wrapText="1"/>
      <protection/>
    </xf>
    <xf numFmtId="3" fontId="3" fillId="3" borderId="2" xfId="16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wrapText="1"/>
    </xf>
    <xf numFmtId="3" fontId="3" fillId="4" borderId="8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3" fontId="3" fillId="2" borderId="11" xfId="0" applyNumberFormat="1" applyFont="1" applyFill="1" applyBorder="1" applyAlignment="1" applyProtection="1">
      <alignment horizontal="right"/>
      <protection/>
    </xf>
    <xf numFmtId="3" fontId="3" fillId="2" borderId="12" xfId="0" applyNumberFormat="1" applyFont="1" applyFill="1" applyBorder="1" applyAlignment="1" applyProtection="1">
      <alignment horizontal="right"/>
      <protection/>
    </xf>
    <xf numFmtId="3" fontId="3" fillId="5" borderId="12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Alignment="1" applyProtection="1">
      <alignment wrapText="1"/>
      <protection/>
    </xf>
    <xf numFmtId="3" fontId="5" fillId="0" borderId="0" xfId="0" applyNumberFormat="1" applyFont="1" applyAlignment="1" applyProtection="1">
      <alignment horizontal="center" wrapText="1"/>
      <protection/>
    </xf>
    <xf numFmtId="3" fontId="4" fillId="0" borderId="0" xfId="0" applyNumberFormat="1" applyFont="1" applyAlignment="1" applyProtection="1">
      <alignment wrapText="1"/>
      <protection/>
    </xf>
    <xf numFmtId="3" fontId="4" fillId="0" borderId="0" xfId="0" applyNumberFormat="1" applyFont="1" applyAlignment="1">
      <alignment wrapText="1"/>
    </xf>
    <xf numFmtId="3" fontId="0" fillId="7" borderId="11" xfId="0" applyNumberFormat="1" applyFont="1" applyFill="1" applyBorder="1" applyAlignment="1">
      <alignment/>
    </xf>
    <xf numFmtId="0" fontId="0" fillId="7" borderId="13" xfId="0" applyFont="1" applyFill="1" applyBorder="1" applyAlignment="1" applyProtection="1">
      <alignment horizontal="left"/>
      <protection/>
    </xf>
    <xf numFmtId="0" fontId="4" fillId="7" borderId="13" xfId="0" applyFont="1" applyFill="1" applyBorder="1" applyAlignment="1" applyProtection="1">
      <alignment wrapText="1"/>
      <protection/>
    </xf>
    <xf numFmtId="3" fontId="0" fillId="7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5" borderId="12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5" fillId="4" borderId="2" xfId="0" applyFont="1" applyFill="1" applyBorder="1" applyAlignment="1">
      <alignment horizontal="left"/>
    </xf>
    <xf numFmtId="0" fontId="4" fillId="4" borderId="5" xfId="0" applyFont="1" applyFill="1" applyBorder="1" applyAlignment="1">
      <alignment wrapText="1"/>
    </xf>
    <xf numFmtId="3" fontId="3" fillId="4" borderId="5" xfId="0" applyNumberFormat="1" applyFont="1" applyFill="1" applyBorder="1" applyAlignment="1">
      <alignment horizontal="right" wrapText="1"/>
    </xf>
    <xf numFmtId="3" fontId="3" fillId="4" borderId="2" xfId="0" applyNumberFormat="1" applyFont="1" applyFill="1" applyBorder="1" applyAlignment="1">
      <alignment/>
    </xf>
    <xf numFmtId="3" fontId="3" fillId="6" borderId="2" xfId="0" applyNumberFormat="1" applyFont="1" applyFill="1" applyBorder="1" applyAlignment="1" applyProtection="1">
      <alignment horizontal="right" wrapText="1"/>
      <protection/>
    </xf>
    <xf numFmtId="0" fontId="11" fillId="0" borderId="2" xfId="0" applyFont="1" applyBorder="1" applyAlignment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right" wrapText="1"/>
      <protection/>
    </xf>
    <xf numFmtId="3" fontId="3" fillId="3" borderId="6" xfId="0" applyNumberFormat="1" applyFont="1" applyFill="1" applyBorder="1" applyAlignment="1">
      <alignment horizontal="right" wrapText="1"/>
    </xf>
    <xf numFmtId="3" fontId="3" fillId="5" borderId="2" xfId="0" applyNumberFormat="1" applyFont="1" applyFill="1" applyBorder="1" applyAlignment="1">
      <alignment horizontal="right" wrapText="1"/>
    </xf>
    <xf numFmtId="3" fontId="3" fillId="5" borderId="5" xfId="0" applyNumberFormat="1" applyFont="1" applyFill="1" applyBorder="1" applyAlignment="1" applyProtection="1">
      <alignment horizontal="right" wrapText="1"/>
      <protection/>
    </xf>
    <xf numFmtId="3" fontId="3" fillId="4" borderId="7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/>
    </xf>
    <xf numFmtId="3" fontId="3" fillId="3" borderId="5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3" fontId="3" fillId="9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3" fontId="3" fillId="4" borderId="5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 wrapText="1"/>
    </xf>
    <xf numFmtId="3" fontId="8" fillId="2" borderId="2" xfId="0" applyNumberFormat="1" applyFont="1" applyFill="1" applyBorder="1" applyAlignment="1" applyProtection="1">
      <alignment horizontal="right" wrapText="1"/>
      <protection/>
    </xf>
    <xf numFmtId="3" fontId="8" fillId="2" borderId="2" xfId="0" applyNumberFormat="1" applyFont="1" applyFill="1" applyBorder="1" applyAlignment="1" applyProtection="1">
      <alignment/>
      <protection/>
    </xf>
    <xf numFmtId="3" fontId="8" fillId="2" borderId="3" xfId="0" applyNumberFormat="1" applyFont="1" applyFill="1" applyBorder="1" applyAlignment="1">
      <alignment horizontal="right" wrapText="1"/>
    </xf>
    <xf numFmtId="3" fontId="8" fillId="2" borderId="12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>
      <alignment/>
    </xf>
    <xf numFmtId="0" fontId="0" fillId="7" borderId="14" xfId="0" applyFont="1" applyFill="1" applyBorder="1" applyAlignment="1" applyProtection="1">
      <alignment horizontal="left"/>
      <protection/>
    </xf>
    <xf numFmtId="0" fontId="4" fillId="7" borderId="14" xfId="0" applyFont="1" applyFill="1" applyBorder="1" applyAlignment="1" applyProtection="1">
      <alignment wrapText="1"/>
      <protection/>
    </xf>
    <xf numFmtId="3" fontId="0" fillId="7" borderId="14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 horizontal="left" wrapText="1"/>
      <protection/>
    </xf>
    <xf numFmtId="0" fontId="3" fillId="8" borderId="2" xfId="0" applyFont="1" applyFill="1" applyBorder="1" applyAlignment="1" applyProtection="1">
      <alignment horizontal="left" wrapText="1"/>
      <protection/>
    </xf>
    <xf numFmtId="0" fontId="3" fillId="8" borderId="2" xfId="0" applyFont="1" applyFill="1" applyBorder="1" applyAlignment="1" applyProtection="1">
      <alignment wrapText="1"/>
      <protection/>
    </xf>
    <xf numFmtId="3" fontId="3" fillId="8" borderId="2" xfId="0" applyNumberFormat="1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horizontal="left" wrapText="1"/>
      <protection/>
    </xf>
    <xf numFmtId="3" fontId="3" fillId="7" borderId="2" xfId="0" applyNumberFormat="1" applyFont="1" applyFill="1" applyBorder="1" applyAlignment="1" applyProtection="1">
      <alignment horizontal="right" wrapText="1"/>
      <protection/>
    </xf>
    <xf numFmtId="3" fontId="3" fillId="7" borderId="2" xfId="0" applyNumberFormat="1" applyFont="1" applyFill="1" applyBorder="1" applyAlignment="1" applyProtection="1">
      <alignment/>
      <protection/>
    </xf>
    <xf numFmtId="0" fontId="3" fillId="4" borderId="14" xfId="0" applyFont="1" applyFill="1" applyBorder="1" applyAlignment="1" applyProtection="1">
      <alignment wrapText="1"/>
      <protection/>
    </xf>
    <xf numFmtId="3" fontId="3" fillId="4" borderId="14" xfId="0" applyNumberFormat="1" applyFont="1" applyFill="1" applyBorder="1" applyAlignment="1" applyProtection="1">
      <alignment/>
      <protection/>
    </xf>
    <xf numFmtId="0" fontId="3" fillId="3" borderId="2" xfId="0" applyFont="1" applyFill="1" applyBorder="1" applyAlignment="1" applyProtection="1">
      <alignment horizontal="left" wrapText="1"/>
      <protection/>
    </xf>
    <xf numFmtId="0" fontId="3" fillId="3" borderId="2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left" wrapText="1"/>
      <protection/>
    </xf>
    <xf numFmtId="0" fontId="0" fillId="0" borderId="15" xfId="0" applyFont="1" applyBorder="1" applyAlignment="1" applyProtection="1">
      <alignment wrapText="1"/>
      <protection/>
    </xf>
    <xf numFmtId="3" fontId="0" fillId="7" borderId="15" xfId="0" applyNumberFormat="1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 horizontal="left" wrapText="1"/>
      <protection/>
    </xf>
    <xf numFmtId="0" fontId="3" fillId="5" borderId="14" xfId="0" applyFont="1" applyFill="1" applyBorder="1" applyAlignment="1" applyProtection="1">
      <alignment wrapText="1"/>
      <protection/>
    </xf>
    <xf numFmtId="0" fontId="4" fillId="7" borderId="2" xfId="0" applyFont="1" applyFill="1" applyBorder="1" applyAlignment="1" applyProtection="1">
      <alignment horizontal="left"/>
      <protection/>
    </xf>
    <xf numFmtId="3" fontId="0" fillId="7" borderId="2" xfId="0" applyNumberFormat="1" applyFont="1" applyFill="1" applyBorder="1" applyAlignment="1" applyProtection="1">
      <alignment horizontal="right" wrapText="1"/>
      <protection/>
    </xf>
    <xf numFmtId="0" fontId="5" fillId="4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 wrapText="1"/>
    </xf>
    <xf numFmtId="0" fontId="5" fillId="9" borderId="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" borderId="6" xfId="0" applyFont="1" applyFill="1" applyBorder="1" applyAlignment="1" applyProtection="1">
      <alignment horizontal="left" wrapText="1"/>
      <protection/>
    </xf>
    <xf numFmtId="0" fontId="0" fillId="0" borderId="5" xfId="0" applyBorder="1" applyAlignment="1">
      <alignment wrapText="1"/>
    </xf>
    <xf numFmtId="0" fontId="5" fillId="4" borderId="8" xfId="0" applyFont="1" applyFill="1" applyBorder="1" applyAlignment="1" applyProtection="1">
      <alignment horizontal="left" wrapText="1"/>
      <protection/>
    </xf>
    <xf numFmtId="0" fontId="0" fillId="0" borderId="8" xfId="0" applyBorder="1" applyAlignment="1">
      <alignment wrapText="1"/>
    </xf>
    <xf numFmtId="0" fontId="5" fillId="3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5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5" fillId="4" borderId="6" xfId="0" applyFont="1" applyFill="1" applyBorder="1" applyAlignment="1">
      <alignment/>
    </xf>
    <xf numFmtId="0" fontId="0" fillId="0" borderId="5" xfId="0" applyBorder="1" applyAlignment="1">
      <alignment/>
    </xf>
    <xf numFmtId="0" fontId="5" fillId="3" borderId="6" xfId="0" applyFont="1" applyFill="1" applyBorder="1" applyAlignment="1">
      <alignment/>
    </xf>
    <xf numFmtId="0" fontId="5" fillId="3" borderId="6" xfId="0" applyFont="1" applyFill="1" applyBorder="1" applyAlignment="1">
      <alignment horizontal="left" wrapText="1"/>
    </xf>
    <xf numFmtId="0" fontId="0" fillId="9" borderId="5" xfId="0" applyFill="1" applyBorder="1" applyAlignment="1">
      <alignment/>
    </xf>
    <xf numFmtId="0" fontId="0" fillId="0" borderId="0" xfId="0" applyAlignment="1" applyProtection="1">
      <alignment horizontal="center" wrapText="1"/>
      <protection locked="0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4" sqref="A4:P4"/>
    </sheetView>
  </sheetViews>
  <sheetFormatPr defaultColWidth="9.140625" defaultRowHeight="12.75"/>
  <cols>
    <col min="1" max="1" width="3.7109375" style="1" customWidth="1"/>
    <col min="2" max="2" width="36.57421875" style="21" customWidth="1"/>
    <col min="3" max="3" width="11.140625" style="5" hidden="1" customWidth="1"/>
    <col min="4" max="10" width="9.140625" style="0" hidden="1" customWidth="1"/>
    <col min="11" max="11" width="8.28125" style="0" hidden="1" customWidth="1"/>
    <col min="12" max="12" width="9.140625" style="0" hidden="1" customWidth="1"/>
    <col min="13" max="16" width="11.7109375" style="0" customWidth="1"/>
  </cols>
  <sheetData>
    <row r="1" spans="1:16" ht="12.75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</row>
    <row r="2" spans="1:16" ht="12.75">
      <c r="A2" s="390" t="s">
        <v>305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</row>
    <row r="3" spans="1:16" ht="12.75">
      <c r="A3" s="390" t="s">
        <v>312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</row>
    <row r="4" spans="1:16" ht="12.75">
      <c r="A4" s="390" t="s">
        <v>366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6" ht="12.75">
      <c r="A5" s="390" t="s">
        <v>3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</row>
    <row r="8" spans="2:16" ht="12.75">
      <c r="B8" s="20"/>
      <c r="C8" s="6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 customHeight="1">
      <c r="A9" s="391" t="s">
        <v>364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</row>
    <row r="10" spans="1:16" ht="15.75" customHeight="1">
      <c r="A10" s="391" t="s">
        <v>365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</row>
    <row r="11" spans="1:16" ht="15.75" customHeight="1">
      <c r="A11" s="391"/>
      <c r="B11" s="391"/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</row>
    <row r="12" spans="1:3" ht="15" customHeight="1">
      <c r="A12" s="387"/>
      <c r="B12" s="388"/>
      <c r="C12" s="47"/>
    </row>
    <row r="13" spans="1:3" ht="15" customHeight="1">
      <c r="A13" s="387"/>
      <c r="B13" s="388"/>
      <c r="C13" s="47"/>
    </row>
    <row r="14" spans="1:2" ht="15" customHeight="1">
      <c r="A14" s="2"/>
      <c r="B14" s="18"/>
    </row>
    <row r="17" spans="1:2" ht="12.75">
      <c r="A17" s="3" t="s">
        <v>1</v>
      </c>
      <c r="B17" s="19" t="s">
        <v>157</v>
      </c>
    </row>
    <row r="18" ht="12.75">
      <c r="C18" s="6"/>
    </row>
    <row r="19" spans="2:3" ht="12.75">
      <c r="B19" s="20" t="s">
        <v>0</v>
      </c>
      <c r="C19" s="6"/>
    </row>
    <row r="20" ht="12.75">
      <c r="C20" s="6"/>
    </row>
    <row r="21" spans="2:3" ht="12.75">
      <c r="B21" s="21" t="s">
        <v>316</v>
      </c>
      <c r="C21" s="6"/>
    </row>
    <row r="22" ht="12.75">
      <c r="C22" s="6"/>
    </row>
    <row r="23" spans="1:3" ht="12.75">
      <c r="A23" s="3" t="s">
        <v>2</v>
      </c>
      <c r="B23" s="19" t="s">
        <v>158</v>
      </c>
      <c r="C23" s="6"/>
    </row>
    <row r="24" spans="3:15" ht="12.75">
      <c r="C24" s="6" t="s">
        <v>6</v>
      </c>
      <c r="O24" s="64" t="s">
        <v>171</v>
      </c>
    </row>
    <row r="25" spans="2:15" ht="37.5" customHeight="1">
      <c r="B25" s="137"/>
      <c r="C25" s="138">
        <v>2005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27" t="s">
        <v>318</v>
      </c>
      <c r="N25" s="127" t="s">
        <v>319</v>
      </c>
      <c r="O25" s="127" t="s">
        <v>320</v>
      </c>
    </row>
    <row r="26" spans="2:15" ht="12.75">
      <c r="B26" s="139" t="s">
        <v>159</v>
      </c>
      <c r="C26" s="140">
        <v>5730900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2">
        <v>5288000</v>
      </c>
      <c r="N26" s="142">
        <v>6930000</v>
      </c>
      <c r="O26" s="142">
        <v>7010000</v>
      </c>
    </row>
    <row r="27" spans="2:15" ht="12.75">
      <c r="B27" s="143" t="s">
        <v>160</v>
      </c>
      <c r="C27" s="144">
        <v>20000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6">
        <v>306000</v>
      </c>
      <c r="N27" s="146">
        <v>642000</v>
      </c>
      <c r="O27" s="142">
        <v>312000</v>
      </c>
    </row>
    <row r="28" spans="2:15" ht="12.75">
      <c r="B28" s="143" t="s">
        <v>161</v>
      </c>
      <c r="C28" s="144">
        <v>4514400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6">
        <v>8966200</v>
      </c>
      <c r="N28" s="146">
        <v>6802000</v>
      </c>
      <c r="O28" s="142">
        <v>6752000</v>
      </c>
    </row>
    <row r="29" spans="2:15" ht="12.75">
      <c r="B29" s="143" t="s">
        <v>361</v>
      </c>
      <c r="C29" s="144"/>
      <c r="D29" s="145"/>
      <c r="E29" s="145"/>
      <c r="F29" s="145"/>
      <c r="G29" s="145"/>
      <c r="H29" s="145"/>
      <c r="I29" s="145"/>
      <c r="J29" s="145"/>
      <c r="K29" s="145"/>
      <c r="L29" s="145"/>
      <c r="M29" s="146">
        <v>50000</v>
      </c>
      <c r="N29" s="146">
        <v>0</v>
      </c>
      <c r="O29" s="142">
        <v>0</v>
      </c>
    </row>
    <row r="30" spans="2:15" ht="12.75">
      <c r="B30" s="143" t="s">
        <v>162</v>
      </c>
      <c r="C30" s="144">
        <v>1739000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6">
        <v>6955000</v>
      </c>
      <c r="N30" s="146">
        <v>770000</v>
      </c>
      <c r="O30" s="142">
        <v>570000</v>
      </c>
    </row>
    <row r="31" spans="2:15" ht="12.75">
      <c r="B31" s="260" t="s">
        <v>304</v>
      </c>
      <c r="C31" s="249"/>
      <c r="D31" s="250"/>
      <c r="E31" s="250"/>
      <c r="F31" s="250"/>
      <c r="G31" s="250"/>
      <c r="H31" s="250"/>
      <c r="I31" s="250"/>
      <c r="J31" s="250"/>
      <c r="K31" s="250"/>
      <c r="L31" s="250"/>
      <c r="M31" s="306">
        <v>0</v>
      </c>
      <c r="N31" s="306">
        <v>0</v>
      </c>
      <c r="O31" s="306">
        <v>0</v>
      </c>
    </row>
    <row r="32" spans="1:15" s="11" customFormat="1" ht="12.75">
      <c r="A32" s="251"/>
      <c r="B32" s="147" t="s">
        <v>163</v>
      </c>
      <c r="C32" s="148" t="e">
        <f>C26+C27-C28-C30-#REF!</f>
        <v>#REF!</v>
      </c>
      <c r="D32" s="219"/>
      <c r="E32" s="219"/>
      <c r="F32" s="219"/>
      <c r="G32" s="219"/>
      <c r="H32" s="219"/>
      <c r="I32" s="219"/>
      <c r="J32" s="219"/>
      <c r="K32" s="219"/>
      <c r="L32" s="219"/>
      <c r="M32" s="149">
        <f>M26+M27-M28-M29-M30-M31</f>
        <v>-10377200</v>
      </c>
      <c r="N32" s="149">
        <f>N26+N27-N28-N29-N30-N31</f>
        <v>0</v>
      </c>
      <c r="O32" s="220">
        <f>O26+O27-O28-O29-O30-O31</f>
        <v>0</v>
      </c>
    </row>
    <row r="33" spans="1:3" s="11" customFormat="1" ht="12.75">
      <c r="A33" s="251"/>
      <c r="B33" s="245"/>
      <c r="C33" s="246"/>
    </row>
    <row r="34" spans="1:17" s="11" customFormat="1" ht="12.75">
      <c r="A34" s="247" t="s">
        <v>5</v>
      </c>
      <c r="B34" s="248" t="s">
        <v>164</v>
      </c>
      <c r="C34" s="246"/>
      <c r="Q34" s="11" t="s">
        <v>35</v>
      </c>
    </row>
    <row r="35" spans="1:3" s="11" customFormat="1" ht="12.75">
      <c r="A35" s="251"/>
      <c r="B35" s="245"/>
      <c r="C35" s="246"/>
    </row>
    <row r="36" spans="1:15" s="11" customFormat="1" ht="12.75">
      <c r="A36" s="251"/>
      <c r="B36" s="147" t="s">
        <v>165</v>
      </c>
      <c r="C36" s="264">
        <v>1200000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149">
        <v>11947200</v>
      </c>
      <c r="N36" s="149">
        <v>0</v>
      </c>
      <c r="O36" s="149">
        <v>0</v>
      </c>
    </row>
    <row r="37" spans="1:3" s="11" customFormat="1" ht="12.75">
      <c r="A37" s="251"/>
      <c r="B37" s="245"/>
      <c r="C37" s="246"/>
    </row>
    <row r="38" spans="1:3" s="11" customFormat="1" ht="12.75">
      <c r="A38" s="247" t="s">
        <v>4</v>
      </c>
      <c r="B38" s="248" t="s">
        <v>166</v>
      </c>
      <c r="C38" s="246"/>
    </row>
    <row r="39" spans="1:3" s="11" customFormat="1" ht="12.75">
      <c r="A39" s="251"/>
      <c r="B39" s="245"/>
      <c r="C39" s="246"/>
    </row>
    <row r="40" spans="1:15" s="11" customFormat="1" ht="12.75">
      <c r="A40" s="252"/>
      <c r="B40" s="253" t="s">
        <v>268</v>
      </c>
      <c r="C40" s="254">
        <v>0</v>
      </c>
      <c r="D40" s="255"/>
      <c r="E40" s="255"/>
      <c r="F40" s="255"/>
      <c r="G40" s="255"/>
      <c r="H40" s="255"/>
      <c r="I40" s="255"/>
      <c r="J40" s="255"/>
      <c r="K40" s="255"/>
      <c r="L40" s="255"/>
      <c r="M40" s="256"/>
      <c r="N40" s="256"/>
      <c r="O40" s="326"/>
    </row>
    <row r="41" spans="1:15" s="11" customFormat="1" ht="12.75">
      <c r="A41" s="252"/>
      <c r="B41" s="257" t="s">
        <v>167</v>
      </c>
      <c r="C41" s="258">
        <v>570000</v>
      </c>
      <c r="D41" s="259"/>
      <c r="E41" s="259"/>
      <c r="F41" s="259"/>
      <c r="G41" s="259"/>
      <c r="H41" s="259"/>
      <c r="I41" s="259"/>
      <c r="J41" s="259"/>
      <c r="K41" s="259"/>
      <c r="L41" s="259"/>
      <c r="M41" s="261">
        <v>570000</v>
      </c>
      <c r="N41" s="261"/>
      <c r="O41" s="142"/>
    </row>
    <row r="42" spans="1:16" s="263" customFormat="1" ht="12.75">
      <c r="A42" s="262"/>
      <c r="B42" s="257" t="s">
        <v>302</v>
      </c>
      <c r="C42" s="258"/>
      <c r="D42" s="259"/>
      <c r="E42" s="259"/>
      <c r="F42" s="259"/>
      <c r="G42" s="259"/>
      <c r="H42" s="259"/>
      <c r="I42" s="259"/>
      <c r="J42" s="259"/>
      <c r="K42" s="259"/>
      <c r="L42" s="259"/>
      <c r="M42" s="261">
        <v>1000000</v>
      </c>
      <c r="N42" s="261"/>
      <c r="O42" s="306"/>
      <c r="P42" s="357"/>
    </row>
    <row r="43" spans="1:15" s="11" customFormat="1" ht="12.75">
      <c r="A43" s="252"/>
      <c r="B43" s="147" t="s">
        <v>168</v>
      </c>
      <c r="C43" s="148">
        <f>C40-C41</f>
        <v>-570000</v>
      </c>
      <c r="D43" s="219"/>
      <c r="E43" s="219"/>
      <c r="F43" s="219"/>
      <c r="G43" s="219"/>
      <c r="H43" s="219"/>
      <c r="I43" s="219"/>
      <c r="J43" s="219"/>
      <c r="K43" s="219"/>
      <c r="L43" s="219"/>
      <c r="M43" s="149">
        <f>M40-M41-M42</f>
        <v>-1570000</v>
      </c>
      <c r="N43" s="149">
        <f>N40-N41-N42</f>
        <v>0</v>
      </c>
      <c r="O43" s="220">
        <f>O40-O41-O42</f>
        <v>0</v>
      </c>
    </row>
    <row r="44" spans="1:3" s="11" customFormat="1" ht="12.75">
      <c r="A44" s="252"/>
      <c r="B44" s="245"/>
      <c r="C44" s="246"/>
    </row>
    <row r="45" spans="1:15" s="11" customFormat="1" ht="26.25" customHeight="1">
      <c r="A45" s="252"/>
      <c r="B45" s="167" t="s">
        <v>169</v>
      </c>
      <c r="C45" s="148" t="e">
        <f>C32+C36+C43</f>
        <v>#REF!</v>
      </c>
      <c r="D45" s="219"/>
      <c r="E45" s="219"/>
      <c r="F45" s="219"/>
      <c r="G45" s="219"/>
      <c r="H45" s="219"/>
      <c r="I45" s="219"/>
      <c r="J45" s="219"/>
      <c r="K45" s="219"/>
      <c r="L45" s="219"/>
      <c r="M45" s="149">
        <v>0</v>
      </c>
      <c r="N45" s="149">
        <f>N32+N36+N43</f>
        <v>0</v>
      </c>
      <c r="O45" s="220">
        <v>0</v>
      </c>
    </row>
    <row r="49" ht="12.75">
      <c r="B49" s="20" t="s">
        <v>7</v>
      </c>
    </row>
    <row r="51" spans="2:3" ht="12.75">
      <c r="B51" s="47" t="s">
        <v>170</v>
      </c>
      <c r="C51" s="47"/>
    </row>
    <row r="52" spans="2:3" ht="12.75">
      <c r="B52" s="47" t="s">
        <v>317</v>
      </c>
      <c r="C52" s="47"/>
    </row>
  </sheetData>
  <sheetProtection/>
  <mergeCells count="10">
    <mergeCell ref="A12:B12"/>
    <mergeCell ref="A13:B13"/>
    <mergeCell ref="A1:P1"/>
    <mergeCell ref="A2:P2"/>
    <mergeCell ref="A11:P11"/>
    <mergeCell ref="A9:P9"/>
    <mergeCell ref="A3:P3"/>
    <mergeCell ref="A4:P4"/>
    <mergeCell ref="A5:P5"/>
    <mergeCell ref="A10:P10"/>
  </mergeCells>
  <printOptions/>
  <pageMargins left="0.7480314960629921" right="0.49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0">
      <selection activeCell="J28" sqref="J28"/>
    </sheetView>
  </sheetViews>
  <sheetFormatPr defaultColWidth="9.140625" defaultRowHeight="12.75"/>
  <cols>
    <col min="1" max="1" width="5.00390625" style="0" customWidth="1"/>
    <col min="2" max="2" width="36.8515625" style="17" customWidth="1"/>
    <col min="3" max="3" width="9.8515625" style="325" bestFit="1" customWidth="1"/>
    <col min="4" max="4" width="10.7109375" style="0" customWidth="1"/>
    <col min="5" max="5" width="10.8515625" style="0" customWidth="1"/>
  </cols>
  <sheetData>
    <row r="1" spans="2:3" s="4" customFormat="1" ht="12.75">
      <c r="B1" s="24"/>
      <c r="C1" s="322"/>
    </row>
    <row r="2" spans="1:3" s="4" customFormat="1" ht="12.75">
      <c r="A2" s="25"/>
      <c r="B2" s="28" t="s">
        <v>8</v>
      </c>
      <c r="C2" s="323"/>
    </row>
    <row r="3" spans="1:3" ht="12.75">
      <c r="A3" s="26"/>
      <c r="B3" s="27"/>
      <c r="C3" s="324"/>
    </row>
    <row r="4" spans="1:5" s="8" customFormat="1" ht="33.75" customHeight="1">
      <c r="A4" s="48" t="s">
        <v>9</v>
      </c>
      <c r="B4" s="98" t="s">
        <v>10</v>
      </c>
      <c r="C4" s="339" t="s">
        <v>327</v>
      </c>
      <c r="D4" s="339" t="s">
        <v>319</v>
      </c>
      <c r="E4" s="339" t="s">
        <v>320</v>
      </c>
    </row>
    <row r="5" spans="1:5" s="97" customFormat="1" ht="11.25">
      <c r="A5" s="99">
        <v>1</v>
      </c>
      <c r="B5" s="100">
        <v>2</v>
      </c>
      <c r="C5" s="99">
        <v>3</v>
      </c>
      <c r="D5" s="99">
        <v>4</v>
      </c>
      <c r="E5" s="99">
        <v>5</v>
      </c>
    </row>
    <row r="6" spans="1:5" ht="17.25" customHeight="1">
      <c r="A6" s="93">
        <v>6</v>
      </c>
      <c r="B6" s="95" t="s">
        <v>8</v>
      </c>
      <c r="C6" s="354">
        <f>C7+C16+C20+C29</f>
        <v>5288000</v>
      </c>
      <c r="D6" s="354">
        <f>D7+D16+D20+D29</f>
        <v>6930000</v>
      </c>
      <c r="E6" s="354">
        <f>E7+E16+E20+E29</f>
        <v>7010000</v>
      </c>
    </row>
    <row r="7" spans="1:5" s="4" customFormat="1" ht="15" customHeight="1">
      <c r="A7" s="168">
        <v>61</v>
      </c>
      <c r="B7" s="169" t="s">
        <v>11</v>
      </c>
      <c r="C7" s="170">
        <f>C8+C10+C13</f>
        <v>1755000</v>
      </c>
      <c r="D7" s="170">
        <f>D8+D10+D13</f>
        <v>2300000</v>
      </c>
      <c r="E7" s="170">
        <f>E8+E10+E13</f>
        <v>2300000</v>
      </c>
    </row>
    <row r="8" spans="1:16" s="4" customFormat="1" ht="15" customHeight="1">
      <c r="A8" s="160">
        <v>611</v>
      </c>
      <c r="B8" s="123" t="s">
        <v>12</v>
      </c>
      <c r="C8" s="131">
        <f>C9</f>
        <v>1600000</v>
      </c>
      <c r="D8" s="131">
        <v>2000000</v>
      </c>
      <c r="E8" s="131">
        <v>2000000</v>
      </c>
      <c r="P8" s="23" t="s">
        <v>2</v>
      </c>
    </row>
    <row r="9" spans="1:5" ht="15" customHeight="1">
      <c r="A9" s="171">
        <v>6111</v>
      </c>
      <c r="B9" s="124" t="s">
        <v>13</v>
      </c>
      <c r="C9" s="172">
        <v>1600000</v>
      </c>
      <c r="D9" s="172"/>
      <c r="E9" s="172"/>
    </row>
    <row r="10" spans="1:5" s="4" customFormat="1" ht="15" customHeight="1">
      <c r="A10" s="160">
        <v>613</v>
      </c>
      <c r="B10" s="123" t="s">
        <v>14</v>
      </c>
      <c r="C10" s="131">
        <f>SUM(C11:C12)</f>
        <v>115000</v>
      </c>
      <c r="D10" s="131">
        <v>200000</v>
      </c>
      <c r="E10" s="131">
        <v>200000</v>
      </c>
    </row>
    <row r="11" spans="1:5" ht="23.25" customHeight="1">
      <c r="A11" s="171">
        <v>6131</v>
      </c>
      <c r="B11" s="124" t="s">
        <v>264</v>
      </c>
      <c r="C11" s="172">
        <v>15000</v>
      </c>
      <c r="D11" s="172"/>
      <c r="E11" s="172"/>
    </row>
    <row r="12" spans="1:5" ht="15" customHeight="1">
      <c r="A12" s="171">
        <v>6134</v>
      </c>
      <c r="B12" s="124" t="s">
        <v>265</v>
      </c>
      <c r="C12" s="172">
        <v>100000</v>
      </c>
      <c r="D12" s="172"/>
      <c r="E12" s="172"/>
    </row>
    <row r="13" spans="1:5" s="4" customFormat="1" ht="15" customHeight="1">
      <c r="A13" s="160">
        <v>614</v>
      </c>
      <c r="B13" s="123" t="s">
        <v>15</v>
      </c>
      <c r="C13" s="131">
        <f>SUM(C14:C15)</f>
        <v>40000</v>
      </c>
      <c r="D13" s="131">
        <v>100000</v>
      </c>
      <c r="E13" s="131">
        <v>100000</v>
      </c>
    </row>
    <row r="14" spans="1:5" ht="15" customHeight="1">
      <c r="A14" s="171">
        <v>6142</v>
      </c>
      <c r="B14" s="124" t="s">
        <v>266</v>
      </c>
      <c r="C14" s="172">
        <v>20000</v>
      </c>
      <c r="D14" s="172"/>
      <c r="E14" s="172"/>
    </row>
    <row r="15" spans="1:5" ht="15" customHeight="1">
      <c r="A15" s="171">
        <v>6145</v>
      </c>
      <c r="B15" s="124" t="s">
        <v>267</v>
      </c>
      <c r="C15" s="172">
        <v>20000</v>
      </c>
      <c r="D15" s="172"/>
      <c r="E15" s="172"/>
    </row>
    <row r="16" spans="1:5" s="4" customFormat="1" ht="15" customHeight="1">
      <c r="A16" s="160">
        <v>63</v>
      </c>
      <c r="B16" s="123" t="s">
        <v>16</v>
      </c>
      <c r="C16" s="131">
        <f>C17</f>
        <v>40000</v>
      </c>
      <c r="D16" s="131">
        <v>50000</v>
      </c>
      <c r="E16" s="131">
        <v>50000</v>
      </c>
    </row>
    <row r="17" spans="1:5" s="4" customFormat="1" ht="15" customHeight="1">
      <c r="A17" s="160">
        <v>633</v>
      </c>
      <c r="B17" s="123" t="s">
        <v>17</v>
      </c>
      <c r="C17" s="131">
        <f>SUM(C18:C19)</f>
        <v>40000</v>
      </c>
      <c r="D17" s="131">
        <f>SUM(D18:D19)</f>
        <v>0</v>
      </c>
      <c r="E17" s="131">
        <f>SUM(E18:E19)</f>
        <v>0</v>
      </c>
    </row>
    <row r="18" spans="1:5" s="10" customFormat="1" ht="15" customHeight="1">
      <c r="A18" s="164">
        <v>6331</v>
      </c>
      <c r="B18" s="124" t="s">
        <v>18</v>
      </c>
      <c r="C18" s="172">
        <v>40000</v>
      </c>
      <c r="D18" s="172"/>
      <c r="E18" s="172"/>
    </row>
    <row r="19" spans="1:5" s="10" customFormat="1" ht="15" customHeight="1">
      <c r="A19" s="164">
        <v>6342</v>
      </c>
      <c r="B19" s="124" t="s">
        <v>94</v>
      </c>
      <c r="C19" s="172">
        <v>0</v>
      </c>
      <c r="D19" s="172"/>
      <c r="E19" s="172"/>
    </row>
    <row r="20" spans="1:5" s="4" customFormat="1" ht="15" customHeight="1">
      <c r="A20" s="160">
        <v>64</v>
      </c>
      <c r="B20" s="123" t="s">
        <v>19</v>
      </c>
      <c r="C20" s="131">
        <f>C21+C24</f>
        <v>2482000</v>
      </c>
      <c r="D20" s="131">
        <f>D21+D24</f>
        <v>3050000</v>
      </c>
      <c r="E20" s="131">
        <v>3130000</v>
      </c>
    </row>
    <row r="21" spans="1:5" s="4" customFormat="1" ht="15" customHeight="1">
      <c r="A21" s="160">
        <v>641</v>
      </c>
      <c r="B21" s="123" t="s">
        <v>20</v>
      </c>
      <c r="C21" s="131">
        <f>SUM(C22:C23)</f>
        <v>225000</v>
      </c>
      <c r="D21" s="131">
        <v>20000</v>
      </c>
      <c r="E21" s="131">
        <v>20000</v>
      </c>
    </row>
    <row r="22" spans="1:5" ht="15" customHeight="1">
      <c r="A22" s="171">
        <v>6413</v>
      </c>
      <c r="B22" s="124" t="s">
        <v>21</v>
      </c>
      <c r="C22" s="172">
        <v>220000</v>
      </c>
      <c r="D22" s="172"/>
      <c r="E22" s="172"/>
    </row>
    <row r="23" spans="1:5" ht="15" customHeight="1">
      <c r="A23" s="171">
        <v>6414</v>
      </c>
      <c r="B23" s="124" t="s">
        <v>250</v>
      </c>
      <c r="C23" s="172">
        <v>5000</v>
      </c>
      <c r="D23" s="172"/>
      <c r="E23" s="172"/>
    </row>
    <row r="24" spans="1:5" s="4" customFormat="1" ht="15" customHeight="1">
      <c r="A24" s="160">
        <v>642</v>
      </c>
      <c r="B24" s="123" t="s">
        <v>22</v>
      </c>
      <c r="C24" s="131">
        <f>SUM(C25:C28)</f>
        <v>2257000</v>
      </c>
      <c r="D24" s="131">
        <v>3030000</v>
      </c>
      <c r="E24" s="131">
        <v>3110000</v>
      </c>
    </row>
    <row r="25" spans="1:5" ht="15" customHeight="1">
      <c r="A25" s="171">
        <v>6421</v>
      </c>
      <c r="B25" s="124" t="s">
        <v>23</v>
      </c>
      <c r="C25" s="172">
        <v>7000</v>
      </c>
      <c r="D25" s="172"/>
      <c r="E25" s="172"/>
    </row>
    <row r="26" spans="1:5" ht="15" customHeight="1">
      <c r="A26" s="171">
        <v>6422</v>
      </c>
      <c r="B26" s="124" t="s">
        <v>24</v>
      </c>
      <c r="C26" s="172">
        <v>50000</v>
      </c>
      <c r="D26" s="172"/>
      <c r="E26" s="172"/>
    </row>
    <row r="27" spans="1:5" ht="15" customHeight="1">
      <c r="A27" s="171">
        <v>6423</v>
      </c>
      <c r="B27" s="124" t="s">
        <v>251</v>
      </c>
      <c r="C27" s="172">
        <v>2000000</v>
      </c>
      <c r="D27" s="172"/>
      <c r="E27" s="172"/>
    </row>
    <row r="28" spans="1:5" ht="15" customHeight="1">
      <c r="A28" s="171">
        <v>6429</v>
      </c>
      <c r="B28" s="124" t="s">
        <v>279</v>
      </c>
      <c r="C28" s="172">
        <v>200000</v>
      </c>
      <c r="D28" s="172"/>
      <c r="E28" s="172"/>
    </row>
    <row r="29" spans="1:5" s="4" customFormat="1" ht="23.25" customHeight="1">
      <c r="A29" s="160">
        <v>65</v>
      </c>
      <c r="B29" s="123" t="s">
        <v>25</v>
      </c>
      <c r="C29" s="131">
        <f>C30+C33+C37</f>
        <v>1011000</v>
      </c>
      <c r="D29" s="131">
        <f>D30+D33+D37</f>
        <v>1530000</v>
      </c>
      <c r="E29" s="131">
        <f>E30+E33+E37</f>
        <v>1530000</v>
      </c>
    </row>
    <row r="30" spans="1:5" s="4" customFormat="1" ht="15" customHeight="1">
      <c r="A30" s="160">
        <v>651</v>
      </c>
      <c r="B30" s="123" t="s">
        <v>26</v>
      </c>
      <c r="C30" s="131">
        <f>SUM(C31:C32)</f>
        <v>71000</v>
      </c>
      <c r="D30" s="131">
        <v>80000</v>
      </c>
      <c r="E30" s="131">
        <v>80000</v>
      </c>
    </row>
    <row r="31" spans="1:5" ht="15" customHeight="1">
      <c r="A31" s="171">
        <v>6511</v>
      </c>
      <c r="B31" s="124" t="s">
        <v>27</v>
      </c>
      <c r="C31" s="172">
        <v>1000</v>
      </c>
      <c r="D31" s="172"/>
      <c r="E31" s="172"/>
    </row>
    <row r="32" spans="1:5" ht="15" customHeight="1">
      <c r="A32" s="171">
        <v>6514</v>
      </c>
      <c r="B32" s="124" t="s">
        <v>252</v>
      </c>
      <c r="C32" s="172">
        <v>70000</v>
      </c>
      <c r="D32" s="172"/>
      <c r="E32" s="172"/>
    </row>
    <row r="33" spans="1:5" s="4" customFormat="1" ht="15" customHeight="1">
      <c r="A33" s="160">
        <v>652</v>
      </c>
      <c r="B33" s="123" t="s">
        <v>28</v>
      </c>
      <c r="C33" s="131">
        <f>SUM(C34:C36)</f>
        <v>200000</v>
      </c>
      <c r="D33" s="131">
        <v>250000</v>
      </c>
      <c r="E33" s="131">
        <v>250000</v>
      </c>
    </row>
    <row r="34" spans="1:5" s="4" customFormat="1" ht="15" customHeight="1">
      <c r="A34" s="173">
        <v>6522</v>
      </c>
      <c r="B34" s="174" t="s">
        <v>220</v>
      </c>
      <c r="C34" s="133">
        <v>20000</v>
      </c>
      <c r="D34" s="133"/>
      <c r="E34" s="133"/>
    </row>
    <row r="35" spans="1:5" ht="16.5" customHeight="1">
      <c r="A35" s="171">
        <v>6524</v>
      </c>
      <c r="B35" s="124" t="s">
        <v>253</v>
      </c>
      <c r="C35" s="172">
        <v>70000</v>
      </c>
      <c r="D35" s="172"/>
      <c r="E35" s="172"/>
    </row>
    <row r="36" spans="1:5" ht="15" customHeight="1">
      <c r="A36" s="171">
        <v>6526</v>
      </c>
      <c r="B36" s="124" t="s">
        <v>261</v>
      </c>
      <c r="C36" s="172">
        <v>110000</v>
      </c>
      <c r="D36" s="172"/>
      <c r="E36" s="172"/>
    </row>
    <row r="37" spans="1:5" ht="15" customHeight="1">
      <c r="A37" s="177">
        <v>653</v>
      </c>
      <c r="B37" s="178" t="s">
        <v>254</v>
      </c>
      <c r="C37" s="131">
        <f>SUM(C38:C40)</f>
        <v>740000</v>
      </c>
      <c r="D37" s="131">
        <v>1200000</v>
      </c>
      <c r="E37" s="131">
        <v>1200000</v>
      </c>
    </row>
    <row r="38" spans="1:5" ht="15" customHeight="1">
      <c r="A38" s="358">
        <v>6531</v>
      </c>
      <c r="B38" s="359" t="s">
        <v>255</v>
      </c>
      <c r="C38" s="360">
        <v>65000</v>
      </c>
      <c r="D38" s="360"/>
      <c r="E38" s="360"/>
    </row>
    <row r="39" spans="1:5" ht="15" customHeight="1">
      <c r="A39" s="173">
        <v>6532</v>
      </c>
      <c r="B39" s="174" t="s">
        <v>256</v>
      </c>
      <c r="C39" s="133">
        <v>650000</v>
      </c>
      <c r="D39" s="133"/>
      <c r="E39" s="133"/>
    </row>
    <row r="40" spans="1:5" ht="15" customHeight="1">
      <c r="A40" s="327">
        <v>6533</v>
      </c>
      <c r="B40" s="328" t="s">
        <v>262</v>
      </c>
      <c r="C40" s="329">
        <v>25000</v>
      </c>
      <c r="D40" s="329"/>
      <c r="E40" s="329"/>
    </row>
    <row r="41" spans="1:5" s="4" customFormat="1" ht="24.75" customHeight="1">
      <c r="A41" s="93">
        <v>7</v>
      </c>
      <c r="B41" s="95" t="s">
        <v>29</v>
      </c>
      <c r="C41" s="78">
        <f>C42+C45</f>
        <v>306000</v>
      </c>
      <c r="D41" s="78">
        <f>D42+D45</f>
        <v>642000</v>
      </c>
      <c r="E41" s="78">
        <f>E42+E45</f>
        <v>312000</v>
      </c>
    </row>
    <row r="42" spans="1:5" s="4" customFormat="1" ht="15" customHeight="1">
      <c r="A42" s="168">
        <v>71</v>
      </c>
      <c r="B42" s="169" t="s">
        <v>30</v>
      </c>
      <c r="C42" s="170">
        <f aca="true" t="shared" si="0" ref="C42:E43">C43</f>
        <v>300000</v>
      </c>
      <c r="D42" s="170">
        <f t="shared" si="0"/>
        <v>630000</v>
      </c>
      <c r="E42" s="170">
        <f t="shared" si="0"/>
        <v>300000</v>
      </c>
    </row>
    <row r="43" spans="1:5" s="4" customFormat="1" ht="23.25" customHeight="1">
      <c r="A43" s="160">
        <v>711</v>
      </c>
      <c r="B43" s="123" t="s">
        <v>31</v>
      </c>
      <c r="C43" s="131">
        <f t="shared" si="0"/>
        <v>300000</v>
      </c>
      <c r="D43" s="131">
        <v>630000</v>
      </c>
      <c r="E43" s="131">
        <v>300000</v>
      </c>
    </row>
    <row r="44" spans="1:5" ht="15" customHeight="1">
      <c r="A44" s="171">
        <v>7111</v>
      </c>
      <c r="B44" s="124" t="s">
        <v>32</v>
      </c>
      <c r="C44" s="172">
        <v>300000</v>
      </c>
      <c r="D44" s="172"/>
      <c r="E44" s="172"/>
    </row>
    <row r="45" spans="1:5" s="4" customFormat="1" ht="15" customHeight="1">
      <c r="A45" s="160">
        <v>72</v>
      </c>
      <c r="B45" s="123" t="s">
        <v>257</v>
      </c>
      <c r="C45" s="131">
        <f aca="true" t="shared" si="1" ref="C45:E46">C46</f>
        <v>6000</v>
      </c>
      <c r="D45" s="131">
        <f t="shared" si="1"/>
        <v>12000</v>
      </c>
      <c r="E45" s="131">
        <f t="shared" si="1"/>
        <v>12000</v>
      </c>
    </row>
    <row r="46" spans="1:5" s="4" customFormat="1" ht="15" customHeight="1">
      <c r="A46" s="160">
        <v>721</v>
      </c>
      <c r="B46" s="123" t="s">
        <v>33</v>
      </c>
      <c r="C46" s="131">
        <f t="shared" si="1"/>
        <v>6000</v>
      </c>
      <c r="D46" s="131">
        <v>12000</v>
      </c>
      <c r="E46" s="131">
        <v>12000</v>
      </c>
    </row>
    <row r="47" spans="1:5" ht="15" customHeight="1">
      <c r="A47" s="176">
        <v>7211</v>
      </c>
      <c r="B47" s="125" t="s">
        <v>34</v>
      </c>
      <c r="C47" s="265">
        <v>6000</v>
      </c>
      <c r="D47" s="265"/>
      <c r="E47" s="265"/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</sheetData>
  <printOptions/>
  <pageMargins left="0.75" right="0.67" top="0.69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6"/>
  <sheetViews>
    <sheetView workbookViewId="0" topLeftCell="A4">
      <selection activeCell="G21" sqref="G21"/>
    </sheetView>
  </sheetViews>
  <sheetFormatPr defaultColWidth="9.140625" defaultRowHeight="12.75"/>
  <cols>
    <col min="1" max="1" width="10.7109375" style="0" customWidth="1"/>
    <col min="2" max="2" width="32.140625" style="17" customWidth="1"/>
    <col min="3" max="3" width="10.140625" style="17" customWidth="1"/>
    <col min="4" max="4" width="9.57421875" style="0" customWidth="1"/>
    <col min="5" max="5" width="10.140625" style="0" customWidth="1"/>
  </cols>
  <sheetData>
    <row r="1" spans="1:3" s="10" customFormat="1" ht="12.75">
      <c r="A1" s="29"/>
      <c r="B1" s="37"/>
      <c r="C1" s="37"/>
    </row>
    <row r="2" spans="1:5" s="10" customFormat="1" ht="12.75">
      <c r="A2" s="392" t="s">
        <v>95</v>
      </c>
      <c r="B2" s="393"/>
      <c r="C2" s="393"/>
      <c r="D2" s="393"/>
      <c r="E2" s="393"/>
    </row>
    <row r="3" spans="1:5" s="10" customFormat="1" ht="12.75">
      <c r="A3" s="394" t="s">
        <v>96</v>
      </c>
      <c r="B3" s="395"/>
      <c r="C3" s="395"/>
      <c r="D3" s="395"/>
      <c r="E3" s="395"/>
    </row>
    <row r="4" spans="1:5" s="10" customFormat="1" ht="12.75">
      <c r="A4" s="136"/>
      <c r="B4" s="135"/>
      <c r="C4" s="135"/>
      <c r="D4" s="135"/>
      <c r="E4" s="135"/>
    </row>
    <row r="5" spans="1:10" s="8" customFormat="1" ht="38.25" customHeight="1">
      <c r="A5" s="153" t="s">
        <v>9</v>
      </c>
      <c r="B5" s="154" t="s">
        <v>60</v>
      </c>
      <c r="C5" s="339" t="s">
        <v>329</v>
      </c>
      <c r="D5" s="339" t="s">
        <v>319</v>
      </c>
      <c r="E5" s="339" t="s">
        <v>330</v>
      </c>
      <c r="F5" s="128"/>
      <c r="J5" s="307"/>
    </row>
    <row r="6" spans="1:6" s="97" customFormat="1" ht="11.25">
      <c r="A6" s="99">
        <v>1</v>
      </c>
      <c r="B6" s="100">
        <v>2</v>
      </c>
      <c r="C6" s="99">
        <v>3</v>
      </c>
      <c r="D6" s="99">
        <v>4</v>
      </c>
      <c r="E6" s="99">
        <v>5</v>
      </c>
      <c r="F6" s="129"/>
    </row>
    <row r="7" spans="1:5" s="4" customFormat="1" ht="40.5" customHeight="1">
      <c r="A7" s="364" t="s">
        <v>71</v>
      </c>
      <c r="B7" s="94" t="s">
        <v>190</v>
      </c>
      <c r="C7" s="354">
        <f>C8</f>
        <v>830400</v>
      </c>
      <c r="D7" s="354">
        <f>D8</f>
        <v>610000</v>
      </c>
      <c r="E7" s="354">
        <f>E8</f>
        <v>560000</v>
      </c>
    </row>
    <row r="8" spans="1:5" s="330" customFormat="1" ht="24.75" customHeight="1">
      <c r="A8" s="365" t="s">
        <v>151</v>
      </c>
      <c r="B8" s="366" t="s">
        <v>152</v>
      </c>
      <c r="C8" s="367">
        <f>C9+C18</f>
        <v>830400</v>
      </c>
      <c r="D8" s="367">
        <f>D9+D18</f>
        <v>610000</v>
      </c>
      <c r="E8" s="367">
        <f>E9+E18</f>
        <v>560000</v>
      </c>
    </row>
    <row r="9" spans="1:5" s="12" customFormat="1" ht="38.25" customHeight="1">
      <c r="A9" s="373" t="s">
        <v>153</v>
      </c>
      <c r="B9" s="374" t="s">
        <v>270</v>
      </c>
      <c r="C9" s="72">
        <f aca="true" t="shared" si="0" ref="C9:E10">C10</f>
        <v>820000</v>
      </c>
      <c r="D9" s="72">
        <f t="shared" si="0"/>
        <v>600000</v>
      </c>
      <c r="E9" s="72">
        <f t="shared" si="0"/>
        <v>550000</v>
      </c>
    </row>
    <row r="10" spans="1:5" s="12" customFormat="1" ht="14.25" customHeight="1">
      <c r="A10" s="368" t="s">
        <v>97</v>
      </c>
      <c r="B10" s="371" t="s">
        <v>248</v>
      </c>
      <c r="C10" s="372">
        <f t="shared" si="0"/>
        <v>820000</v>
      </c>
      <c r="D10" s="372">
        <f t="shared" si="0"/>
        <v>600000</v>
      </c>
      <c r="E10" s="372">
        <f t="shared" si="0"/>
        <v>550000</v>
      </c>
    </row>
    <row r="11" spans="1:5" s="4" customFormat="1" ht="15" customHeight="1">
      <c r="A11" s="150">
        <v>3</v>
      </c>
      <c r="B11" s="331" t="s">
        <v>98</v>
      </c>
      <c r="C11" s="131">
        <f>C12</f>
        <v>820000</v>
      </c>
      <c r="D11" s="131">
        <f>D12</f>
        <v>600000</v>
      </c>
      <c r="E11" s="131">
        <f>E12</f>
        <v>550000</v>
      </c>
    </row>
    <row r="12" spans="1:5" s="4" customFormat="1" ht="15" customHeight="1">
      <c r="A12" s="150">
        <v>32</v>
      </c>
      <c r="B12" s="331" t="s">
        <v>42</v>
      </c>
      <c r="C12" s="131">
        <f>SUM(C13:C17)</f>
        <v>820000</v>
      </c>
      <c r="D12" s="131">
        <v>600000</v>
      </c>
      <c r="E12" s="131">
        <v>550000</v>
      </c>
    </row>
    <row r="13" spans="1:5" s="10" customFormat="1" ht="29.25" customHeight="1">
      <c r="A13" s="151">
        <v>3233</v>
      </c>
      <c r="B13" s="332" t="s">
        <v>188</v>
      </c>
      <c r="C13" s="133">
        <v>170000</v>
      </c>
      <c r="D13" s="133"/>
      <c r="E13" s="133"/>
    </row>
    <row r="14" spans="1:5" s="10" customFormat="1" ht="15" customHeight="1">
      <c r="A14" s="151">
        <v>3239</v>
      </c>
      <c r="B14" s="332" t="s">
        <v>173</v>
      </c>
      <c r="C14" s="133">
        <v>70000</v>
      </c>
      <c r="D14" s="133"/>
      <c r="E14" s="133"/>
    </row>
    <row r="15" spans="1:5" s="4" customFormat="1" ht="22.5" customHeight="1">
      <c r="A15" s="151">
        <v>3291</v>
      </c>
      <c r="B15" s="332" t="s">
        <v>72</v>
      </c>
      <c r="C15" s="134">
        <v>280000</v>
      </c>
      <c r="D15" s="134"/>
      <c r="E15" s="134"/>
    </row>
    <row r="16" spans="1:5" s="4" customFormat="1" ht="16.5" customHeight="1">
      <c r="A16" s="151">
        <v>3291</v>
      </c>
      <c r="B16" s="332" t="s">
        <v>359</v>
      </c>
      <c r="C16" s="134">
        <v>200000</v>
      </c>
      <c r="D16" s="134"/>
      <c r="E16" s="134"/>
    </row>
    <row r="17" spans="1:5" s="4" customFormat="1" ht="17.25" customHeight="1">
      <c r="A17" s="375">
        <v>3293</v>
      </c>
      <c r="B17" s="376" t="s">
        <v>73</v>
      </c>
      <c r="C17" s="377">
        <v>100000</v>
      </c>
      <c r="D17" s="377"/>
      <c r="E17" s="377"/>
    </row>
    <row r="18" spans="1:5" s="10" customFormat="1" ht="25.5" customHeight="1">
      <c r="A18" s="373" t="s">
        <v>156</v>
      </c>
      <c r="B18" s="374" t="s">
        <v>269</v>
      </c>
      <c r="C18" s="72">
        <f aca="true" t="shared" si="1" ref="C18:E20">C19</f>
        <v>10400</v>
      </c>
      <c r="D18" s="72">
        <v>10000</v>
      </c>
      <c r="E18" s="72">
        <v>10000</v>
      </c>
    </row>
    <row r="19" spans="1:5" s="10" customFormat="1" ht="15" customHeight="1">
      <c r="A19" s="378">
        <v>3</v>
      </c>
      <c r="B19" s="379" t="s">
        <v>98</v>
      </c>
      <c r="C19" s="170">
        <f t="shared" si="1"/>
        <v>10400</v>
      </c>
      <c r="D19" s="170">
        <f t="shared" si="1"/>
        <v>10000</v>
      </c>
      <c r="E19" s="170">
        <f t="shared" si="1"/>
        <v>10000</v>
      </c>
    </row>
    <row r="20" spans="1:5" s="4" customFormat="1" ht="15" customHeight="1">
      <c r="A20" s="150">
        <v>38</v>
      </c>
      <c r="B20" s="331" t="s">
        <v>99</v>
      </c>
      <c r="C20" s="131">
        <f t="shared" si="1"/>
        <v>10400</v>
      </c>
      <c r="D20" s="131">
        <v>10000</v>
      </c>
      <c r="E20" s="131">
        <v>10000</v>
      </c>
    </row>
    <row r="21" spans="1:5" s="4" customFormat="1" ht="15" customHeight="1">
      <c r="A21" s="152">
        <v>3811</v>
      </c>
      <c r="B21" s="333" t="s">
        <v>100</v>
      </c>
      <c r="C21" s="126">
        <v>10400</v>
      </c>
      <c r="D21" s="126"/>
      <c r="E21" s="126"/>
    </row>
    <row r="156" ht="12.75">
      <c r="A156" s="46"/>
    </row>
    <row r="157" ht="12.75">
      <c r="A157" s="9"/>
    </row>
    <row r="158" ht="12.75">
      <c r="A158" s="9"/>
    </row>
    <row r="159" ht="12.75">
      <c r="A159" s="9"/>
    </row>
    <row r="160" ht="12.75">
      <c r="A160" s="9"/>
    </row>
    <row r="161" ht="12.75">
      <c r="A161" s="9"/>
    </row>
    <row r="162" ht="12.75">
      <c r="A162" s="9"/>
    </row>
    <row r="163" ht="12.75">
      <c r="A163" s="9"/>
    </row>
    <row r="164" ht="12.75">
      <c r="A164" s="9"/>
    </row>
    <row r="165" ht="12.75">
      <c r="A165" s="9"/>
    </row>
    <row r="166" ht="12.75">
      <c r="A166" s="9"/>
    </row>
  </sheetData>
  <sheetProtection/>
  <mergeCells count="2">
    <mergeCell ref="A2:E2"/>
    <mergeCell ref="A3:E3"/>
  </mergeCells>
  <printOptions/>
  <pageMargins left="0.75" right="0.67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61"/>
  <sheetViews>
    <sheetView workbookViewId="0" topLeftCell="A1">
      <selection activeCell="D8" sqref="D8"/>
    </sheetView>
  </sheetViews>
  <sheetFormatPr defaultColWidth="9.140625" defaultRowHeight="12.75"/>
  <cols>
    <col min="1" max="1" width="4.8515625" style="0" customWidth="1"/>
    <col min="2" max="2" width="35.28125" style="17" customWidth="1"/>
    <col min="3" max="5" width="11.7109375" style="0" customWidth="1"/>
  </cols>
  <sheetData>
    <row r="4" spans="1:2" ht="12.75">
      <c r="A4" s="25"/>
      <c r="B4" s="28" t="s">
        <v>36</v>
      </c>
    </row>
    <row r="5" spans="1:2" ht="12.75">
      <c r="A5" s="31"/>
      <c r="B5" s="32"/>
    </row>
    <row r="6" spans="1:5" ht="38.25">
      <c r="A6" s="153" t="s">
        <v>9</v>
      </c>
      <c r="B6" s="154" t="s">
        <v>37</v>
      </c>
      <c r="C6" s="339" t="s">
        <v>328</v>
      </c>
      <c r="D6" s="339" t="s">
        <v>334</v>
      </c>
      <c r="E6" s="339" t="s">
        <v>335</v>
      </c>
    </row>
    <row r="7" spans="1:5" s="101" customFormat="1" ht="11.25">
      <c r="A7" s="99">
        <v>1</v>
      </c>
      <c r="B7" s="100">
        <v>2</v>
      </c>
      <c r="C7" s="99">
        <v>3</v>
      </c>
      <c r="D7" s="99">
        <v>4</v>
      </c>
      <c r="E7" s="99">
        <v>5</v>
      </c>
    </row>
    <row r="8" spans="1:6" ht="12.75">
      <c r="A8" s="93">
        <v>3</v>
      </c>
      <c r="B8" s="95" t="s">
        <v>36</v>
      </c>
      <c r="C8" s="78">
        <f>C9+C13+C18+C21+C23+C25</f>
        <v>8966200</v>
      </c>
      <c r="D8" s="78">
        <f>D9+D13+D18+D21+D23+D25</f>
        <v>6802000</v>
      </c>
      <c r="E8" s="78">
        <f>E9+E13+E18+E21+E23+E25</f>
        <v>6752000</v>
      </c>
      <c r="F8" t="s">
        <v>35</v>
      </c>
    </row>
    <row r="9" spans="1:5" ht="12.75">
      <c r="A9" s="168">
        <v>31</v>
      </c>
      <c r="B9" s="169" t="s">
        <v>38</v>
      </c>
      <c r="C9" s="170">
        <f>SUM(C10:C12)</f>
        <v>2120600</v>
      </c>
      <c r="D9" s="170">
        <v>2137000</v>
      </c>
      <c r="E9" s="170">
        <v>2137000</v>
      </c>
    </row>
    <row r="10" spans="1:5" ht="12.75">
      <c r="A10" s="164">
        <v>311</v>
      </c>
      <c r="B10" s="124" t="s">
        <v>39</v>
      </c>
      <c r="C10" s="134">
        <f>'Upravni odjel'!C10+'Upravni odjel'!C163+'Upravni odjel'!C203</f>
        <v>1780000</v>
      </c>
      <c r="D10" s="134">
        <f>'Upravni odjel'!D10+'Upravni odjel'!D163+'Upravni odjel'!D203</f>
        <v>0</v>
      </c>
      <c r="E10" s="134">
        <f>'Upravni odjel'!E10+'Upravni odjel'!E163+'Upravni odjel'!E203</f>
        <v>0</v>
      </c>
    </row>
    <row r="11" spans="1:5" ht="12.75">
      <c r="A11" s="164">
        <v>312</v>
      </c>
      <c r="B11" s="124" t="s">
        <v>40</v>
      </c>
      <c r="C11" s="134">
        <f>'Upravni odjel'!C11+'Upravni odjel'!C164+'Upravni odjel'!C204</f>
        <v>56100</v>
      </c>
      <c r="D11" s="134">
        <f>'Upravni odjel'!D11+'Upravni odjel'!D164+'Upravni odjel'!D204</f>
        <v>0</v>
      </c>
      <c r="E11" s="134">
        <f>'Upravni odjel'!E11+'Upravni odjel'!E164+'Upravni odjel'!E204</f>
        <v>0</v>
      </c>
    </row>
    <row r="12" spans="1:6" ht="12.75">
      <c r="A12" s="164">
        <v>313</v>
      </c>
      <c r="B12" s="124" t="s">
        <v>41</v>
      </c>
      <c r="C12" s="134">
        <f>'Upravni odjel'!C12+'Upravni odjel'!C13+'Upravni odjel'!C165+'Upravni odjel'!C166+'Upravni odjel'!C205+'Upravni odjel'!C206</f>
        <v>284500</v>
      </c>
      <c r="D12" s="134">
        <f>'Upravni odjel'!D12+'Upravni odjel'!D13+'Upravni odjel'!D165+'Upravni odjel'!D166+'Upravni odjel'!D205+'Upravni odjel'!D206</f>
        <v>0</v>
      </c>
      <c r="E12" s="134">
        <f>'Upravni odjel'!E12+'Upravni odjel'!E13+'Upravni odjel'!E165+'Upravni odjel'!E166+'Upravni odjel'!E205+'Upravni odjel'!E206</f>
        <v>0</v>
      </c>
      <c r="F12" s="5"/>
    </row>
    <row r="13" spans="1:5" ht="12.75">
      <c r="A13" s="160">
        <v>32</v>
      </c>
      <c r="B13" s="123" t="s">
        <v>42</v>
      </c>
      <c r="C13" s="131">
        <f>SUM(C14:C17)</f>
        <v>4854000</v>
      </c>
      <c r="D13" s="131">
        <v>2840000</v>
      </c>
      <c r="E13" s="131">
        <v>2800000</v>
      </c>
    </row>
    <row r="14" spans="1:5" ht="12.75">
      <c r="A14" s="164">
        <v>321</v>
      </c>
      <c r="B14" s="124" t="s">
        <v>43</v>
      </c>
      <c r="C14" s="134">
        <f>'Upravni odjel'!C15+'Upravni odjel'!C16+'Upravni odjel'!C17+'Upravni odjel'!C18+'Upravni odjel'!C168+'Upravni odjel'!C169+'Upravni odjel'!C208+'Upravni odjel'!C209</f>
        <v>118500</v>
      </c>
      <c r="D14" s="134">
        <f>'Upravni odjel'!D15+'Upravni odjel'!D16+'Upravni odjel'!D17+'Upravni odjel'!D18+'Upravni odjel'!D168+'Upravni odjel'!D169+'Upravni odjel'!D208+'Upravni odjel'!D209</f>
        <v>0</v>
      </c>
      <c r="E14" s="134">
        <f>'Upravni odjel'!E15+'Upravni odjel'!E16+'Upravni odjel'!E17+'Upravni odjel'!E18+'Upravni odjel'!E168+'Upravni odjel'!E169+'Upravni odjel'!E208+'Upravni odjel'!E209</f>
        <v>0</v>
      </c>
    </row>
    <row r="15" spans="1:5" ht="12.75">
      <c r="A15" s="164">
        <v>322</v>
      </c>
      <c r="B15" s="124" t="s">
        <v>44</v>
      </c>
      <c r="C15" s="134">
        <f>'Upravni odjel'!C19+'Upravni odjel'!C20+'Upravni odjel'!C21+'Upravni odjel'!C22+'Upravni odjel'!C86+'Upravni odjel'!C170+'Upravni odjel'!C171+'Upravni odjel'!C172+'Upravni odjel'!C210+'Upravni odjel'!C211+'Upravni odjel'!C212</f>
        <v>874000</v>
      </c>
      <c r="D15" s="134">
        <f>'Upravni odjel'!D19+'Upravni odjel'!D20+'Upravni odjel'!D21+'Upravni odjel'!D22+'Upravni odjel'!D86+'Upravni odjel'!D170+'Upravni odjel'!D171+'Upravni odjel'!D172+'Upravni odjel'!D210+'Upravni odjel'!D211+'Upravni odjel'!D212</f>
        <v>0</v>
      </c>
      <c r="E15" s="134">
        <f>'Upravni odjel'!E19+'Upravni odjel'!E20+'Upravni odjel'!E21+'Upravni odjel'!E22+'Upravni odjel'!E86+'Upravni odjel'!E170+'Upravni odjel'!E171+'Upravni odjel'!E172+'Upravni odjel'!E210+'Upravni odjel'!E211+'Upravni odjel'!E212</f>
        <v>0</v>
      </c>
    </row>
    <row r="16" spans="1:5" ht="12.75">
      <c r="A16" s="164">
        <v>323</v>
      </c>
      <c r="B16" s="124" t="s">
        <v>45</v>
      </c>
      <c r="C16" s="134">
        <f>'Općinsko vijeće'!C13+'Općinsko vijeće'!C14+'Upravni odjel'!C23+'Upravni odjel'!C24+'Upravni odjel'!C25+'Upravni odjel'!C26+'Upravni odjel'!C27+'Upravni odjel'!C28+'Upravni odjel'!C29+'Upravni odjel'!C30+'Upravni odjel'!C31+'Upravni odjel'!C32+'Upravni odjel'!C55+'Upravni odjel'!C66+'Upravni odjel'!C67+'Upravni odjel'!C68+'Upravni odjel'!C69+'Upravni odjel'!C70+'Upravni odjel'!C71+'Upravni odjel'!C75+'Upravni odjel'!C79+'Upravni odjel'!C80+'Upravni odjel'!C81+'Upravni odjel'!C82+'Upravni odjel'!C87+'Upravni odjel'!C91+'Upravni odjel'!C146+'Upravni odjel'!C147+'Upravni odjel'!C151+'Upravni odjel'!C155+'Upravni odjel'!C173+'Upravni odjel'!C174+'Upravni odjel'!C175+'Upravni odjel'!C176+'Upravni odjel'!C177+'Upravni odjel'!C213+'Upravni odjel'!C214</f>
        <v>3007500</v>
      </c>
      <c r="D16" s="134">
        <f>'Općinsko vijeće'!D13+'Općinsko vijeće'!D14+'Upravni odjel'!D23+'Upravni odjel'!D24+'Upravni odjel'!D25+'Upravni odjel'!D26+'Upravni odjel'!D27+'Upravni odjel'!D28+'Upravni odjel'!D29+'Upravni odjel'!D30+'Upravni odjel'!D31+'Upravni odjel'!D32+'Upravni odjel'!D55+'Upravni odjel'!D66+'Upravni odjel'!D67+'Upravni odjel'!D68+'Upravni odjel'!D69+'Upravni odjel'!D70+'Upravni odjel'!D71+'Upravni odjel'!D75+'Upravni odjel'!D79+'Upravni odjel'!D80+'Upravni odjel'!D81+'Upravni odjel'!D82+'Upravni odjel'!D87+'Upravni odjel'!D91+'Upravni odjel'!D146+'Upravni odjel'!D147+'Upravni odjel'!D155+'Upravni odjel'!D173+'Upravni odjel'!D174+'Upravni odjel'!D175+'Upravni odjel'!D176+'Upravni odjel'!D177+'Upravni odjel'!D213+'Upravni odjel'!D214</f>
        <v>0</v>
      </c>
      <c r="E16" s="134">
        <f>'Općinsko vijeće'!E13+'Općinsko vijeće'!E14+'Upravni odjel'!E23+'Upravni odjel'!E24+'Upravni odjel'!E25+'Upravni odjel'!E26+'Upravni odjel'!E27+'Upravni odjel'!E28+'Upravni odjel'!E29+'Upravni odjel'!E30+'Upravni odjel'!E31+'Upravni odjel'!E32+'Upravni odjel'!E55+'Upravni odjel'!E66+'Upravni odjel'!E67+'Upravni odjel'!E68+'Upravni odjel'!E69+'Upravni odjel'!E70+'Upravni odjel'!E71+'Upravni odjel'!E75+'Upravni odjel'!E79+'Upravni odjel'!E80+'Upravni odjel'!E81+'Upravni odjel'!E82+'Upravni odjel'!E87+'Upravni odjel'!E91+'Upravni odjel'!E146+'Upravni odjel'!E147+'Upravni odjel'!E155+'Upravni odjel'!E173+'Upravni odjel'!E174+'Upravni odjel'!E175+'Upravni odjel'!E176+'Upravni odjel'!D177+'Upravni odjel'!E213+'Upravni odjel'!E214</f>
        <v>0</v>
      </c>
    </row>
    <row r="17" spans="1:5" ht="12.75">
      <c r="A17" s="164">
        <v>329</v>
      </c>
      <c r="B17" s="124" t="s">
        <v>46</v>
      </c>
      <c r="C17" s="134">
        <f>'Općinsko vijeće'!C15+'Općinsko vijeće'!C16+'Općinsko vijeće'!C17+'Upravni odjel'!C33+'Upravni odjel'!C34+'Upravni odjel'!C178+'Upravni odjel'!C215+'Upravni odjel'!C216</f>
        <v>854000</v>
      </c>
      <c r="D17" s="134">
        <f>'Općinsko vijeće'!D15+'Općinsko vijeće'!D16+'Općinsko vijeće'!D17+'Upravni odjel'!D33+'Upravni odjel'!D34+'Upravni odjel'!D178+'Upravni odjel'!D215+'Upravni odjel'!D216</f>
        <v>0</v>
      </c>
      <c r="E17" s="134">
        <f>'Općinsko vijeće'!E15+'Općinsko vijeće'!E16+'Općinsko vijeće'!E17+'Upravni odjel'!E33+'Upravni odjel'!E34+'Upravni odjel'!E178+'Upravni odjel'!E215+'Upravni odjel'!E216</f>
        <v>0</v>
      </c>
    </row>
    <row r="18" spans="1:5" ht="12.75">
      <c r="A18" s="160">
        <v>34</v>
      </c>
      <c r="B18" s="123" t="s">
        <v>47</v>
      </c>
      <c r="C18" s="131">
        <f>SUM(C19:C20)</f>
        <v>71000</v>
      </c>
      <c r="D18" s="131">
        <v>45000</v>
      </c>
      <c r="E18" s="131">
        <v>35000</v>
      </c>
    </row>
    <row r="19" spans="1:5" ht="12.75">
      <c r="A19" s="164">
        <v>342</v>
      </c>
      <c r="B19" s="124" t="s">
        <v>48</v>
      </c>
      <c r="C19" s="134">
        <f>'Upravni odjel'!C36</f>
        <v>30000</v>
      </c>
      <c r="D19" s="134">
        <f>'Upravni odjel'!D36</f>
        <v>0</v>
      </c>
      <c r="E19" s="134">
        <f>'Upravni odjel'!E36</f>
        <v>0</v>
      </c>
    </row>
    <row r="20" spans="1:6" ht="12.75">
      <c r="A20" s="164">
        <v>343</v>
      </c>
      <c r="B20" s="124" t="s">
        <v>49</v>
      </c>
      <c r="C20" s="134">
        <f>'Upravni odjel'!C37+'Upravni odjel'!C38+'Upravni odjel'!C39+'Upravni odjel'!C40+'Upravni odjel'!C218</f>
        <v>41000</v>
      </c>
      <c r="D20" s="134">
        <f>'Upravni odjel'!D37+'Upravni odjel'!D38+'Upravni odjel'!D39+'Upravni odjel'!D40+'Upravni odjel'!D218</f>
        <v>0</v>
      </c>
      <c r="E20" s="134">
        <f>'Upravni odjel'!E37+'Upravni odjel'!E38+'Upravni odjel'!E39+'Upravni odjel'!E40+'Upravni odjel'!E218</f>
        <v>0</v>
      </c>
      <c r="F20" s="1"/>
    </row>
    <row r="21" spans="1:5" ht="12.75">
      <c r="A21" s="177">
        <v>35</v>
      </c>
      <c r="B21" s="178" t="s">
        <v>213</v>
      </c>
      <c r="C21" s="132">
        <f>C22</f>
        <v>300000</v>
      </c>
      <c r="D21" s="132">
        <v>300000</v>
      </c>
      <c r="E21" s="132">
        <v>300000</v>
      </c>
    </row>
    <row r="22" spans="1:5" ht="12.75">
      <c r="A22" s="164">
        <v>352</v>
      </c>
      <c r="B22" s="124" t="s">
        <v>217</v>
      </c>
      <c r="C22" s="134">
        <f>'Upravni odjel'!C128</f>
        <v>300000</v>
      </c>
      <c r="D22" s="134">
        <f>'Upravni odjel'!D128</f>
        <v>0</v>
      </c>
      <c r="E22" s="134">
        <f>'Upravni odjel'!E128</f>
        <v>0</v>
      </c>
    </row>
    <row r="23" spans="1:5" ht="25.5" customHeight="1">
      <c r="A23" s="160">
        <v>37</v>
      </c>
      <c r="B23" s="123" t="s">
        <v>309</v>
      </c>
      <c r="C23" s="131">
        <f>C24</f>
        <v>473200</v>
      </c>
      <c r="D23" s="131">
        <v>480000</v>
      </c>
      <c r="E23" s="131">
        <v>480000</v>
      </c>
    </row>
    <row r="24" spans="1:5" ht="12.75">
      <c r="A24" s="164">
        <v>372</v>
      </c>
      <c r="B24" s="124" t="s">
        <v>50</v>
      </c>
      <c r="C24" s="134">
        <f>'Upravni odjel'!C194+'Upravni odjel'!C195+'Upravni odjel'!C254</f>
        <v>473200</v>
      </c>
      <c r="D24" s="134">
        <f>'Upravni odjel'!D194+'Upravni odjel'!D195+'Upravni odjel'!D254</f>
        <v>0</v>
      </c>
      <c r="E24" s="134">
        <f>'Upravni odjel'!E194+'Upravni odjel'!E195+'Upravni odjel'!E254</f>
        <v>0</v>
      </c>
    </row>
    <row r="25" spans="1:5" ht="12.75">
      <c r="A25" s="160">
        <v>38</v>
      </c>
      <c r="B25" s="123" t="s">
        <v>51</v>
      </c>
      <c r="C25" s="131">
        <f>SUM(C26:C27)</f>
        <v>1147400</v>
      </c>
      <c r="D25" s="131">
        <v>1000000</v>
      </c>
      <c r="E25" s="131">
        <v>1000000</v>
      </c>
    </row>
    <row r="26" spans="1:5" ht="12.75">
      <c r="A26" s="164">
        <v>381</v>
      </c>
      <c r="B26" s="124" t="s">
        <v>52</v>
      </c>
      <c r="C26" s="134">
        <f>'Općinsko vijeće'!C21+'Upravni odjel'!C139+'Upravni odjel'!C184+'Upravni odjel'!C189+'Upravni odjel'!C190+'Upravni odjel'!C231+'Upravni odjel'!C236+'Upravni odjel'!C243+'Upravni odjel'!C247+'Upravni odjel'!C259+'Upravni odjel'!C263+'Upravni odjel'!C269</f>
        <v>1127400</v>
      </c>
      <c r="D26" s="134">
        <f>'Općinsko vijeće'!D21+'Upravni odjel'!D139+'Upravni odjel'!D184+'Upravni odjel'!D189+'Upravni odjel'!D190+'Upravni odjel'!D231+'Upravni odjel'!D236+'Upravni odjel'!D243+'Upravni odjel'!D247+'Upravni odjel'!D259+'Upravni odjel'!D263+'Upravni odjel'!D269</f>
        <v>0</v>
      </c>
      <c r="E26" s="134">
        <f>'Općinsko vijeće'!E21+'Upravni odjel'!E139+'Upravni odjel'!E184+'Upravni odjel'!E189+'Upravni odjel'!E18+'Upravni odjel'!E231+'Upravni odjel'!E236+'Upravni odjel'!E243+'Upravni odjel'!E247+'Upravni odjel'!E259+'Upravni odjel'!E263+'Upravni odjel'!E269</f>
        <v>0</v>
      </c>
    </row>
    <row r="27" spans="1:5" ht="12.75">
      <c r="A27" s="361">
        <v>383</v>
      </c>
      <c r="B27" s="362" t="s">
        <v>53</v>
      </c>
      <c r="C27" s="363">
        <f>'Upravni odjel'!C59</f>
        <v>20000</v>
      </c>
      <c r="D27" s="363">
        <f>'Upravni odjel'!D59</f>
        <v>0</v>
      </c>
      <c r="E27" s="363">
        <f>'Upravni odjel'!E59</f>
        <v>0</v>
      </c>
    </row>
    <row r="28" spans="1:5" ht="26.25" customHeight="1">
      <c r="A28" s="93">
        <v>4</v>
      </c>
      <c r="B28" s="95" t="s">
        <v>54</v>
      </c>
      <c r="C28" s="78">
        <f>C29+C32</f>
        <v>6955000</v>
      </c>
      <c r="D28" s="78">
        <f>D29+D32</f>
        <v>770000</v>
      </c>
      <c r="E28" s="78">
        <f>E29+E32</f>
        <v>570000</v>
      </c>
    </row>
    <row r="29" spans="1:5" ht="13.5" customHeight="1">
      <c r="A29" s="168">
        <v>41</v>
      </c>
      <c r="B29" s="169" t="s">
        <v>58</v>
      </c>
      <c r="C29" s="170">
        <f>SUM(C30:C31)</f>
        <v>294000</v>
      </c>
      <c r="D29" s="170">
        <v>50000</v>
      </c>
      <c r="E29" s="170">
        <v>50000</v>
      </c>
    </row>
    <row r="30" spans="1:5" ht="12.75">
      <c r="A30" s="164">
        <v>411</v>
      </c>
      <c r="B30" s="124" t="s">
        <v>55</v>
      </c>
      <c r="C30" s="134">
        <f>'Upravni odjel'!C42</f>
        <v>70000</v>
      </c>
      <c r="D30" s="134">
        <f>'Upravni odjel'!D42</f>
        <v>0</v>
      </c>
      <c r="E30" s="134">
        <f>'Upravni odjel'!E42</f>
        <v>0</v>
      </c>
    </row>
    <row r="31" spans="1:5" ht="12.75">
      <c r="A31" s="164">
        <v>412</v>
      </c>
      <c r="B31" s="124" t="s">
        <v>93</v>
      </c>
      <c r="C31" s="134">
        <f>'Upravni odjel'!C43+'Upravni odjel'!C44+'Upravni odjel'!C45+'Upravni odjel'!C46+'Upravni odjel'!C47+'Upravni odjel'!C48</f>
        <v>224000</v>
      </c>
      <c r="D31" s="134">
        <f>'Upravni odjel'!D43+'Upravni odjel'!D44+'Upravni odjel'!D45+'Upravni odjel'!D46+'Upravni odjel'!D47+'Upravni odjel'!D48</f>
        <v>0</v>
      </c>
      <c r="E31" s="134">
        <f>'Upravni odjel'!E43+'Upravni odjel'!E44+'Upravni odjel'!E45+'Upravni odjel'!E46+'Upravni odjel'!E47+'Upravni odjel'!E48</f>
        <v>0</v>
      </c>
    </row>
    <row r="32" spans="1:5" ht="23.25" customHeight="1">
      <c r="A32" s="160">
        <v>42</v>
      </c>
      <c r="B32" s="123" t="s">
        <v>59</v>
      </c>
      <c r="C32" s="131">
        <f>SUM(C33:C35)</f>
        <v>6661000</v>
      </c>
      <c r="D32" s="131">
        <v>720000</v>
      </c>
      <c r="E32" s="131">
        <v>520000</v>
      </c>
    </row>
    <row r="33" spans="1:5" ht="12.75">
      <c r="A33" s="164">
        <v>421</v>
      </c>
      <c r="B33" s="124" t="s">
        <v>56</v>
      </c>
      <c r="C33" s="134">
        <f>'Upravni odjel'!C96+'Upravni odjel'!C100+'Upravni odjel'!C104+'Upravni odjel'!C108+'Upravni odjel'!C112+'Upravni odjel'!C116+'Upravni odjel'!C117+'Upravni odjel'!C121</f>
        <v>6510000</v>
      </c>
      <c r="D33" s="134">
        <f>'Upravni odjel'!D96+'Upravni odjel'!D100+'Upravni odjel'!D104+'Upravni odjel'!D108+'Upravni odjel'!D112+'Upravni odjel'!D116+'Upravni odjel'!D117+'Upravni odjel'!D121</f>
        <v>0</v>
      </c>
      <c r="E33" s="134">
        <f>'Upravni odjel'!E96+'Upravni odjel'!E100+'Upravni odjel'!E104+'Upravni odjel'!E108+'Upravni odjel'!E112+'Upravni odjel'!E116+'Upravni odjel'!E117+'Upravni odjel'!E121</f>
        <v>0</v>
      </c>
    </row>
    <row r="34" spans="1:5" ht="12.75">
      <c r="A34" s="164">
        <v>422</v>
      </c>
      <c r="B34" s="124" t="s">
        <v>57</v>
      </c>
      <c r="C34" s="134">
        <f>'Upravni odjel'!C50+'Upravni odjel'!C51+'Upravni odjel'!C222</f>
        <v>136000</v>
      </c>
      <c r="D34" s="134">
        <f>'Upravni odjel'!D50+'Upravni odjel'!D51+'Upravni odjel'!D222</f>
        <v>0</v>
      </c>
      <c r="E34" s="134">
        <f>'Upravni odjel'!E50+'Upravni odjel'!E51+'Upravni odjel'!E222</f>
        <v>0</v>
      </c>
    </row>
    <row r="35" spans="1:5" ht="15" customHeight="1">
      <c r="A35" s="161">
        <v>424</v>
      </c>
      <c r="B35" s="125" t="s">
        <v>308</v>
      </c>
      <c r="C35" s="126">
        <f>'Upravni odjel'!C226</f>
        <v>15000</v>
      </c>
      <c r="D35" s="126">
        <f>'Upravni odjel'!D226</f>
        <v>0</v>
      </c>
      <c r="E35" s="134">
        <f>'Upravni odjel'!E226</f>
        <v>0</v>
      </c>
    </row>
    <row r="36" spans="1:5" ht="12.75">
      <c r="A36" s="231"/>
      <c r="B36" s="230"/>
      <c r="C36" s="231"/>
      <c r="D36" s="231"/>
      <c r="E36" s="231"/>
    </row>
    <row r="37" spans="1:8" ht="12.75">
      <c r="A37" s="241">
        <v>5</v>
      </c>
      <c r="B37" s="234" t="s">
        <v>301</v>
      </c>
      <c r="C37" s="236">
        <f aca="true" t="shared" si="0" ref="C37:E38">C38</f>
        <v>1000000</v>
      </c>
      <c r="D37" s="236">
        <f t="shared" si="0"/>
        <v>0</v>
      </c>
      <c r="E37" s="243">
        <f t="shared" si="0"/>
        <v>0</v>
      </c>
      <c r="H37" s="229"/>
    </row>
    <row r="38" spans="1:5" ht="12.75">
      <c r="A38" s="242">
        <v>53</v>
      </c>
      <c r="B38" s="235" t="s">
        <v>299</v>
      </c>
      <c r="C38" s="225">
        <f t="shared" si="0"/>
        <v>1000000</v>
      </c>
      <c r="D38" s="225">
        <f t="shared" si="0"/>
        <v>0</v>
      </c>
      <c r="E38" s="225">
        <f t="shared" si="0"/>
        <v>0</v>
      </c>
    </row>
    <row r="39" spans="1:5" ht="12.75">
      <c r="A39" s="233">
        <v>534</v>
      </c>
      <c r="B39" s="232" t="s">
        <v>300</v>
      </c>
      <c r="C39" s="112">
        <f>'Upravni odjel'!C132</f>
        <v>1000000</v>
      </c>
      <c r="D39" s="112">
        <f>'Upravni odjel'!D132</f>
        <v>0</v>
      </c>
      <c r="E39" s="50">
        <f>'Upravni odjel'!E132</f>
        <v>0</v>
      </c>
    </row>
    <row r="46" spans="1:2" ht="15" customHeight="1">
      <c r="A46" s="13"/>
      <c r="B46" s="30"/>
    </row>
    <row r="47" spans="1:2" ht="15" customHeight="1">
      <c r="A47" s="13"/>
      <c r="B47" s="30"/>
    </row>
    <row r="48" spans="1:2" ht="15" customHeight="1">
      <c r="A48" s="13"/>
      <c r="B48" s="30"/>
    </row>
    <row r="49" spans="1:2" ht="12.75">
      <c r="A49" s="14"/>
      <c r="B49" s="30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</sheetData>
  <sheetProtection/>
  <printOptions/>
  <pageMargins left="0.75" right="0.67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C23" sqref="C23"/>
    </sheetView>
  </sheetViews>
  <sheetFormatPr defaultColWidth="9.140625" defaultRowHeight="12.75"/>
  <cols>
    <col min="1" max="1" width="6.421875" style="0" customWidth="1"/>
    <col min="2" max="2" width="37.7109375" style="17" customWidth="1"/>
    <col min="3" max="3" width="11.7109375" style="17" customWidth="1"/>
    <col min="4" max="5" width="11.7109375" style="0" customWidth="1"/>
  </cols>
  <sheetData>
    <row r="1" spans="1:3" ht="15" customHeight="1">
      <c r="A1" s="14"/>
      <c r="B1" s="30"/>
      <c r="C1" s="30"/>
    </row>
    <row r="2" spans="1:3" ht="15" customHeight="1">
      <c r="A2" s="14"/>
      <c r="B2" s="30"/>
      <c r="C2" s="30"/>
    </row>
    <row r="3" spans="1:3" s="4" customFormat="1" ht="12.75">
      <c r="A3" s="3" t="s">
        <v>5</v>
      </c>
      <c r="B3" s="16" t="s">
        <v>311</v>
      </c>
      <c r="C3" s="16"/>
    </row>
    <row r="6" spans="1:5" s="8" customFormat="1" ht="38.25" customHeight="1">
      <c r="A6" s="153" t="s">
        <v>9</v>
      </c>
      <c r="B6" s="155" t="s">
        <v>60</v>
      </c>
      <c r="C6" s="339" t="s">
        <v>321</v>
      </c>
      <c r="D6" s="339" t="s">
        <v>322</v>
      </c>
      <c r="E6" s="339" t="s">
        <v>323</v>
      </c>
    </row>
    <row r="7" spans="1:5" s="1" customFormat="1" ht="12.75">
      <c r="A7" s="156">
        <v>1</v>
      </c>
      <c r="B7" s="157">
        <v>2</v>
      </c>
      <c r="C7" s="156">
        <v>3</v>
      </c>
      <c r="D7" s="156">
        <v>4</v>
      </c>
      <c r="E7" s="156">
        <v>5</v>
      </c>
    </row>
    <row r="8" spans="1:5" ht="24.75" customHeight="1">
      <c r="A8" s="158">
        <v>9</v>
      </c>
      <c r="B8" s="159" t="s">
        <v>61</v>
      </c>
      <c r="C8" s="266">
        <f aca="true" t="shared" si="0" ref="C8:E9">C9</f>
        <v>0</v>
      </c>
      <c r="D8" s="266">
        <f t="shared" si="0"/>
        <v>0</v>
      </c>
      <c r="E8" s="266">
        <f t="shared" si="0"/>
        <v>0</v>
      </c>
    </row>
    <row r="9" spans="1:5" s="4" customFormat="1" ht="15" customHeight="1">
      <c r="A9" s="160">
        <v>92</v>
      </c>
      <c r="B9" s="123" t="s">
        <v>62</v>
      </c>
      <c r="C9" s="132">
        <f t="shared" si="0"/>
        <v>0</v>
      </c>
      <c r="D9" s="132">
        <f t="shared" si="0"/>
        <v>0</v>
      </c>
      <c r="E9" s="132">
        <f t="shared" si="0"/>
        <v>0</v>
      </c>
    </row>
    <row r="10" spans="1:5" s="10" customFormat="1" ht="15" customHeight="1">
      <c r="A10" s="161">
        <v>922</v>
      </c>
      <c r="B10" s="125" t="s">
        <v>63</v>
      </c>
      <c r="C10" s="271">
        <v>0</v>
      </c>
      <c r="D10" s="271">
        <v>0</v>
      </c>
      <c r="E10" s="271">
        <v>0</v>
      </c>
    </row>
    <row r="11" spans="1:5" s="4" customFormat="1" ht="15" customHeight="1">
      <c r="A11" s="34"/>
      <c r="B11" s="35"/>
      <c r="C11" s="35"/>
      <c r="D11" s="25"/>
      <c r="E11" s="25"/>
    </row>
    <row r="12" spans="1:5" ht="15" customHeight="1">
      <c r="A12" s="36"/>
      <c r="B12" s="32"/>
      <c r="C12" s="32"/>
      <c r="D12" s="26"/>
      <c r="E12" s="26"/>
    </row>
    <row r="13" spans="1:3" ht="15" customHeight="1">
      <c r="A13" s="36"/>
      <c r="B13" s="32"/>
      <c r="C13" s="32"/>
    </row>
    <row r="14" spans="1:5" s="4" customFormat="1" ht="15" customHeight="1">
      <c r="A14" s="34"/>
      <c r="B14" s="35"/>
      <c r="C14" s="35"/>
      <c r="D14" s="25"/>
      <c r="E14" s="25"/>
    </row>
    <row r="15" spans="1:5" ht="15" customHeight="1">
      <c r="A15" s="36"/>
      <c r="B15" s="32"/>
      <c r="C15" s="32"/>
      <c r="D15" s="26"/>
      <c r="E15" s="26"/>
    </row>
    <row r="16" spans="1:5" s="4" customFormat="1" ht="15" customHeight="1">
      <c r="A16" s="34" t="s">
        <v>4</v>
      </c>
      <c r="B16" s="35" t="s">
        <v>64</v>
      </c>
      <c r="C16" s="35"/>
      <c r="D16" s="25"/>
      <c r="E16" s="25"/>
    </row>
    <row r="17" spans="1:5" ht="15" customHeight="1">
      <c r="A17" s="36"/>
      <c r="B17" s="32"/>
      <c r="C17" s="32"/>
      <c r="D17" s="26"/>
      <c r="E17" s="26"/>
    </row>
    <row r="18" spans="1:5" s="8" customFormat="1" ht="38.25" customHeight="1">
      <c r="A18" s="48" t="s">
        <v>9</v>
      </c>
      <c r="B18" s="49" t="s">
        <v>65</v>
      </c>
      <c r="C18" s="339" t="s">
        <v>324</v>
      </c>
      <c r="D18" s="339" t="s">
        <v>325</v>
      </c>
      <c r="E18" s="339" t="s">
        <v>326</v>
      </c>
    </row>
    <row r="19" spans="1:5" s="97" customFormat="1" ht="11.25">
      <c r="A19" s="99">
        <v>1</v>
      </c>
      <c r="B19" s="100">
        <v>2</v>
      </c>
      <c r="C19" s="99">
        <v>3</v>
      </c>
      <c r="D19" s="99">
        <v>4</v>
      </c>
      <c r="E19" s="99">
        <v>5</v>
      </c>
    </row>
    <row r="20" spans="1:5" ht="24.75" customHeight="1">
      <c r="A20" s="162">
        <v>8</v>
      </c>
      <c r="B20" s="163" t="s">
        <v>66</v>
      </c>
      <c r="C20" s="319">
        <f aca="true" t="shared" si="1" ref="C20:E21">C21</f>
        <v>0</v>
      </c>
      <c r="D20" s="319">
        <f t="shared" si="1"/>
        <v>0</v>
      </c>
      <c r="E20" s="319">
        <f t="shared" si="1"/>
        <v>0</v>
      </c>
    </row>
    <row r="21" spans="1:8" s="4" customFormat="1" ht="15" customHeight="1">
      <c r="A21" s="160">
        <v>84</v>
      </c>
      <c r="B21" s="123" t="s">
        <v>67</v>
      </c>
      <c r="C21" s="267">
        <f t="shared" si="1"/>
        <v>0</v>
      </c>
      <c r="D21" s="267">
        <f t="shared" si="1"/>
        <v>0</v>
      </c>
      <c r="E21" s="267">
        <f t="shared" si="1"/>
        <v>0</v>
      </c>
      <c r="H21" s="238"/>
    </row>
    <row r="22" spans="1:5" s="10" customFormat="1" ht="29.25" customHeight="1">
      <c r="A22" s="164">
        <v>844</v>
      </c>
      <c r="B22" s="124" t="s">
        <v>68</v>
      </c>
      <c r="C22" s="268">
        <v>0</v>
      </c>
      <c r="D22" s="268">
        <v>0</v>
      </c>
      <c r="E22" s="268">
        <v>0</v>
      </c>
    </row>
    <row r="23" spans="1:5" s="4" customFormat="1" ht="24.75" customHeight="1">
      <c r="A23" s="165">
        <v>5</v>
      </c>
      <c r="B23" s="166" t="s">
        <v>69</v>
      </c>
      <c r="C23" s="356">
        <f>C24+C26</f>
        <v>1570000</v>
      </c>
      <c r="D23" s="320">
        <f>D24+D26</f>
        <v>0</v>
      </c>
      <c r="E23" s="320">
        <f>E24+E26</f>
        <v>0</v>
      </c>
    </row>
    <row r="24" spans="1:5" s="4" customFormat="1" ht="15" customHeight="1">
      <c r="A24" s="160">
        <v>53</v>
      </c>
      <c r="B24" s="123" t="s">
        <v>299</v>
      </c>
      <c r="C24" s="321">
        <f>C25</f>
        <v>1000000</v>
      </c>
      <c r="D24" s="321">
        <f>D25</f>
        <v>0</v>
      </c>
      <c r="E24" s="321">
        <f>E25</f>
        <v>0</v>
      </c>
    </row>
    <row r="25" spans="1:5" s="239" customFormat="1" ht="15" customHeight="1">
      <c r="A25" s="237">
        <v>534</v>
      </c>
      <c r="B25" s="174" t="s">
        <v>303</v>
      </c>
      <c r="C25" s="269">
        <v>1000000</v>
      </c>
      <c r="D25" s="269"/>
      <c r="E25" s="268"/>
    </row>
    <row r="26" spans="1:6" s="4" customFormat="1" ht="15" customHeight="1">
      <c r="A26" s="175">
        <v>54</v>
      </c>
      <c r="B26" s="240" t="s">
        <v>185</v>
      </c>
      <c r="C26" s="321">
        <f>C27</f>
        <v>570000</v>
      </c>
      <c r="D26" s="321">
        <f>D27</f>
        <v>0</v>
      </c>
      <c r="E26" s="321">
        <f>E27</f>
        <v>0</v>
      </c>
      <c r="F26" s="244"/>
    </row>
    <row r="27" spans="1:5" s="10" customFormat="1" ht="30.75" customHeight="1">
      <c r="A27" s="161">
        <v>544</v>
      </c>
      <c r="B27" s="125" t="s">
        <v>70</v>
      </c>
      <c r="C27" s="270">
        <v>570000</v>
      </c>
      <c r="D27" s="270">
        <v>0</v>
      </c>
      <c r="E27" s="270">
        <v>0</v>
      </c>
    </row>
    <row r="28" spans="1:3" s="4" customFormat="1" ht="15" customHeight="1">
      <c r="A28" s="15"/>
      <c r="B28" s="33"/>
      <c r="C28" s="33"/>
    </row>
    <row r="29" spans="1:3" s="4" customFormat="1" ht="15" customHeight="1">
      <c r="A29" s="15"/>
      <c r="B29" s="33"/>
      <c r="C29" s="33"/>
    </row>
    <row r="30" spans="1:3" ht="15" customHeight="1">
      <c r="A30" s="14"/>
      <c r="B30" s="30"/>
      <c r="C30" s="30"/>
    </row>
    <row r="31" spans="1:3" ht="15" customHeight="1">
      <c r="A31" s="14"/>
      <c r="B31" s="30"/>
      <c r="C31" s="30"/>
    </row>
    <row r="32" spans="1:3" s="4" customFormat="1" ht="15" customHeight="1">
      <c r="A32" s="15"/>
      <c r="B32" s="33"/>
      <c r="C32" s="33"/>
    </row>
    <row r="33" spans="1:3" s="4" customFormat="1" ht="15" customHeight="1">
      <c r="A33" s="15"/>
      <c r="B33" s="33"/>
      <c r="C33" s="33"/>
    </row>
    <row r="34" spans="1:3" s="10" customFormat="1" ht="15" customHeight="1">
      <c r="A34" s="13"/>
      <c r="B34" s="30"/>
      <c r="C34" s="30"/>
    </row>
    <row r="35" spans="1:3" s="4" customFormat="1" ht="15" customHeight="1">
      <c r="A35" s="15"/>
      <c r="B35" s="33"/>
      <c r="C35" s="33"/>
    </row>
    <row r="36" spans="1:3" s="4" customFormat="1" ht="15" customHeight="1">
      <c r="A36" s="15"/>
      <c r="B36" s="33"/>
      <c r="C36" s="33"/>
    </row>
    <row r="37" spans="1:3" ht="15" customHeight="1">
      <c r="A37" s="14"/>
      <c r="B37" s="30"/>
      <c r="C37" s="30"/>
    </row>
    <row r="38" spans="1:3" ht="15" customHeight="1">
      <c r="A38" s="14"/>
      <c r="B38" s="30"/>
      <c r="C38" s="30"/>
    </row>
    <row r="39" spans="1:3" s="4" customFormat="1" ht="15" customHeight="1">
      <c r="A39" s="15"/>
      <c r="B39" s="33"/>
      <c r="C39" s="33"/>
    </row>
    <row r="40" spans="1:3" ht="15" customHeight="1">
      <c r="A40" s="14"/>
      <c r="B40" s="30"/>
      <c r="C40" s="30"/>
    </row>
    <row r="41" spans="1:3" ht="15" customHeight="1">
      <c r="A41" s="14"/>
      <c r="B41" s="30"/>
      <c r="C41" s="30"/>
    </row>
    <row r="42" spans="1:3" ht="15" customHeight="1">
      <c r="A42" s="14"/>
      <c r="B42" s="30"/>
      <c r="C42" s="30"/>
    </row>
    <row r="43" spans="1:3" s="4" customFormat="1" ht="15" customHeight="1">
      <c r="A43" s="15"/>
      <c r="B43" s="33"/>
      <c r="C43" s="33"/>
    </row>
    <row r="44" spans="1:3" s="4" customFormat="1" ht="15" customHeight="1">
      <c r="A44" s="15"/>
      <c r="B44" s="33"/>
      <c r="C44" s="33"/>
    </row>
    <row r="45" spans="1:3" ht="15" customHeight="1">
      <c r="A45" s="14"/>
      <c r="B45" s="30"/>
      <c r="C45" s="30"/>
    </row>
    <row r="46" spans="1:3" s="4" customFormat="1" ht="15" customHeight="1">
      <c r="A46" s="15"/>
      <c r="B46" s="33"/>
      <c r="C46" s="33"/>
    </row>
    <row r="47" spans="1:3" ht="15" customHeight="1">
      <c r="A47" s="14"/>
      <c r="B47" s="30"/>
      <c r="C47" s="30"/>
    </row>
    <row r="48" spans="1:3" ht="15" customHeight="1">
      <c r="A48" s="14"/>
      <c r="B48" s="30"/>
      <c r="C48" s="30"/>
    </row>
    <row r="49" spans="1:3" ht="15" customHeight="1">
      <c r="A49" s="14"/>
      <c r="B49" s="30"/>
      <c r="C49" s="30"/>
    </row>
    <row r="50" spans="1:3" s="4" customFormat="1" ht="15" customHeight="1">
      <c r="A50" s="15"/>
      <c r="B50" s="33"/>
      <c r="C50" s="33"/>
    </row>
    <row r="51" spans="1:3" s="4" customFormat="1" ht="15" customHeight="1">
      <c r="A51" s="15"/>
      <c r="B51" s="33"/>
      <c r="C51" s="33"/>
    </row>
    <row r="52" spans="1:3" ht="15" customHeight="1">
      <c r="A52" s="14"/>
      <c r="B52" s="30"/>
      <c r="C52" s="30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</sheetData>
  <printOptions/>
  <pageMargins left="0.7480314960629921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2"/>
  <sheetViews>
    <sheetView workbookViewId="0" topLeftCell="A139">
      <selection activeCell="I151" sqref="I151"/>
    </sheetView>
  </sheetViews>
  <sheetFormatPr defaultColWidth="9.140625" defaultRowHeight="12.75"/>
  <cols>
    <col min="1" max="1" width="10.8515625" style="101" customWidth="1"/>
    <col min="2" max="2" width="38.7109375" style="17" customWidth="1"/>
    <col min="3" max="3" width="10.7109375" style="17" customWidth="1"/>
    <col min="4" max="4" width="10.28125" style="0" customWidth="1"/>
    <col min="5" max="5" width="11.00390625" style="0" customWidth="1"/>
  </cols>
  <sheetData>
    <row r="1" spans="1:5" s="8" customFormat="1" ht="38.25" customHeight="1">
      <c r="A1" s="179" t="s">
        <v>9</v>
      </c>
      <c r="B1" s="49" t="s">
        <v>60</v>
      </c>
      <c r="C1" s="339" t="s">
        <v>331</v>
      </c>
      <c r="D1" s="339" t="s">
        <v>319</v>
      </c>
      <c r="E1" s="339" t="s">
        <v>332</v>
      </c>
    </row>
    <row r="2" spans="1:5" s="97" customFormat="1" ht="11.25">
      <c r="A2" s="99">
        <v>1</v>
      </c>
      <c r="B2" s="100">
        <v>2</v>
      </c>
      <c r="C2" s="99">
        <v>3</v>
      </c>
      <c r="D2" s="99">
        <v>4</v>
      </c>
      <c r="E2" s="99">
        <v>5</v>
      </c>
    </row>
    <row r="3" spans="1:5" s="4" customFormat="1" ht="24.75" customHeight="1">
      <c r="A3" s="180" t="s">
        <v>76</v>
      </c>
      <c r="B3" s="94" t="s">
        <v>77</v>
      </c>
      <c r="C3" s="353">
        <f>C4+C60+C122+C133+C140+C156+C196+C237+C248+C264</f>
        <v>16090800</v>
      </c>
      <c r="D3" s="353">
        <f>D4+D60+D122+D133+D140+D156+D196+D237+D248+D264</f>
        <v>6962000</v>
      </c>
      <c r="E3" s="354">
        <f>E4+E60+E122+E133+E140+E156+E196+E237+E248+E264</f>
        <v>6762000</v>
      </c>
    </row>
    <row r="4" spans="1:5" s="4" customFormat="1" ht="24.75" customHeight="1">
      <c r="A4" s="180" t="s">
        <v>101</v>
      </c>
      <c r="B4" s="95" t="s">
        <v>102</v>
      </c>
      <c r="C4" s="353">
        <f aca="true" t="shared" si="0" ref="C4:E5">C5</f>
        <v>3641000</v>
      </c>
      <c r="D4" s="353">
        <f t="shared" si="0"/>
        <v>2265000</v>
      </c>
      <c r="E4" s="354">
        <f t="shared" si="0"/>
        <v>2255000</v>
      </c>
    </row>
    <row r="5" spans="1:5" s="12" customFormat="1" ht="15" customHeight="1">
      <c r="A5" s="396" t="s">
        <v>183</v>
      </c>
      <c r="B5" s="397"/>
      <c r="C5" s="316">
        <f t="shared" si="0"/>
        <v>3641000</v>
      </c>
      <c r="D5" s="316">
        <f t="shared" si="0"/>
        <v>2265000</v>
      </c>
      <c r="E5" s="72">
        <f t="shared" si="0"/>
        <v>2255000</v>
      </c>
    </row>
    <row r="6" spans="1:5" s="12" customFormat="1" ht="15" customHeight="1">
      <c r="A6" s="181" t="s">
        <v>114</v>
      </c>
      <c r="B6" s="52"/>
      <c r="C6" s="276">
        <f>C7+C52+C56</f>
        <v>3641000</v>
      </c>
      <c r="D6" s="276">
        <f>D7+D52+D56</f>
        <v>2265000</v>
      </c>
      <c r="E6" s="72">
        <f>E7+E52+E56</f>
        <v>2255000</v>
      </c>
    </row>
    <row r="7" spans="1:5" s="12" customFormat="1" ht="15" customHeight="1">
      <c r="A7" s="182" t="s">
        <v>103</v>
      </c>
      <c r="B7" s="53" t="s">
        <v>360</v>
      </c>
      <c r="C7" s="277">
        <f>C8+C41+C49</f>
        <v>3271000</v>
      </c>
      <c r="D7" s="277">
        <f>D8+D41+D49</f>
        <v>2195000</v>
      </c>
      <c r="E7" s="73">
        <f>E8+E41+E49</f>
        <v>2185000</v>
      </c>
    </row>
    <row r="8" spans="1:5" s="4" customFormat="1" ht="15.75" customHeight="1">
      <c r="A8" s="183">
        <v>3</v>
      </c>
      <c r="B8" s="65" t="s">
        <v>98</v>
      </c>
      <c r="C8" s="278">
        <f>C9+C14+C35</f>
        <v>2847000</v>
      </c>
      <c r="D8" s="278">
        <f>D9+D14+D35</f>
        <v>2140000</v>
      </c>
      <c r="E8" s="68">
        <f>E9+E14+E35</f>
        <v>2130000</v>
      </c>
    </row>
    <row r="9" spans="1:5" ht="15" customHeight="1">
      <c r="A9" s="183">
        <v>31</v>
      </c>
      <c r="B9" s="65" t="s">
        <v>38</v>
      </c>
      <c r="C9" s="278">
        <f>SUM(C10:C13)</f>
        <v>1196000</v>
      </c>
      <c r="D9" s="278">
        <v>1200000</v>
      </c>
      <c r="E9" s="68">
        <v>1200000</v>
      </c>
    </row>
    <row r="10" spans="1:5" ht="15" customHeight="1">
      <c r="A10" s="184">
        <v>3111</v>
      </c>
      <c r="B10" s="54" t="s">
        <v>78</v>
      </c>
      <c r="C10" s="279">
        <v>1000000</v>
      </c>
      <c r="D10" s="279"/>
      <c r="E10" s="50"/>
    </row>
    <row r="11" spans="1:5" s="4" customFormat="1" ht="15" customHeight="1">
      <c r="A11" s="184">
        <v>3121</v>
      </c>
      <c r="B11" s="54" t="s">
        <v>40</v>
      </c>
      <c r="C11" s="279">
        <v>31000</v>
      </c>
      <c r="D11" s="279"/>
      <c r="E11" s="50"/>
    </row>
    <row r="12" spans="1:5" ht="15" customHeight="1">
      <c r="A12" s="184">
        <v>3132</v>
      </c>
      <c r="B12" s="54" t="s">
        <v>336</v>
      </c>
      <c r="C12" s="279">
        <v>145000</v>
      </c>
      <c r="D12" s="279"/>
      <c r="E12" s="50"/>
    </row>
    <row r="13" spans="1:5" ht="15" customHeight="1">
      <c r="A13" s="184">
        <v>3133</v>
      </c>
      <c r="B13" s="54" t="s">
        <v>79</v>
      </c>
      <c r="C13" s="279">
        <v>20000</v>
      </c>
      <c r="D13" s="279"/>
      <c r="E13" s="50"/>
    </row>
    <row r="14" spans="1:5" s="4" customFormat="1" ht="15" customHeight="1">
      <c r="A14" s="183">
        <v>32</v>
      </c>
      <c r="B14" s="65" t="s">
        <v>42</v>
      </c>
      <c r="C14" s="278">
        <f>SUM(C15:C34)</f>
        <v>1585000</v>
      </c>
      <c r="D14" s="278">
        <v>900000</v>
      </c>
      <c r="E14" s="68">
        <v>900000</v>
      </c>
    </row>
    <row r="15" spans="1:5" ht="15" customHeight="1">
      <c r="A15" s="184">
        <v>3211</v>
      </c>
      <c r="B15" s="54" t="s">
        <v>80</v>
      </c>
      <c r="C15" s="279">
        <v>3000</v>
      </c>
      <c r="D15" s="279"/>
      <c r="E15" s="50"/>
    </row>
    <row r="16" spans="1:5" ht="15" customHeight="1">
      <c r="A16" s="184">
        <v>3212</v>
      </c>
      <c r="B16" s="54" t="s">
        <v>104</v>
      </c>
      <c r="C16" s="279">
        <v>65000</v>
      </c>
      <c r="D16" s="279"/>
      <c r="E16" s="50"/>
    </row>
    <row r="17" spans="1:5" ht="15" customHeight="1">
      <c r="A17" s="184">
        <v>3213</v>
      </c>
      <c r="B17" s="54" t="s">
        <v>81</v>
      </c>
      <c r="C17" s="279">
        <v>4000</v>
      </c>
      <c r="D17" s="279"/>
      <c r="E17" s="50"/>
    </row>
    <row r="18" spans="1:5" ht="15" customHeight="1">
      <c r="A18" s="184">
        <v>3214</v>
      </c>
      <c r="B18" s="54" t="s">
        <v>273</v>
      </c>
      <c r="C18" s="279">
        <v>15000</v>
      </c>
      <c r="D18" s="279"/>
      <c r="E18" s="50"/>
    </row>
    <row r="19" spans="1:5" ht="15" customHeight="1">
      <c r="A19" s="184">
        <v>3221</v>
      </c>
      <c r="B19" s="54" t="s">
        <v>105</v>
      </c>
      <c r="C19" s="279">
        <v>70000</v>
      </c>
      <c r="D19" s="279"/>
      <c r="E19" s="50"/>
    </row>
    <row r="20" spans="1:5" ht="16.5" customHeight="1">
      <c r="A20" s="184">
        <v>3223</v>
      </c>
      <c r="B20" s="54" t="s">
        <v>219</v>
      </c>
      <c r="C20" s="279">
        <v>300000</v>
      </c>
      <c r="D20" s="279"/>
      <c r="E20" s="50"/>
    </row>
    <row r="21" spans="1:5" ht="13.5" customHeight="1">
      <c r="A21" s="184">
        <v>3224</v>
      </c>
      <c r="B21" s="54" t="s">
        <v>249</v>
      </c>
      <c r="C21" s="279">
        <v>30000</v>
      </c>
      <c r="D21" s="279"/>
      <c r="E21" s="50"/>
    </row>
    <row r="22" spans="1:5" ht="15" customHeight="1">
      <c r="A22" s="184">
        <v>3225</v>
      </c>
      <c r="B22" s="54" t="s">
        <v>284</v>
      </c>
      <c r="C22" s="279">
        <v>80000</v>
      </c>
      <c r="D22" s="279"/>
      <c r="E22" s="50"/>
    </row>
    <row r="23" spans="1:5" ht="15" customHeight="1">
      <c r="A23" s="184">
        <v>3231</v>
      </c>
      <c r="B23" s="54" t="s">
        <v>82</v>
      </c>
      <c r="C23" s="279">
        <v>120000</v>
      </c>
      <c r="D23" s="279"/>
      <c r="E23" s="50"/>
    </row>
    <row r="24" spans="1:5" ht="15" customHeight="1">
      <c r="A24" s="184">
        <v>3232</v>
      </c>
      <c r="B24" s="54" t="s">
        <v>195</v>
      </c>
      <c r="C24" s="279">
        <v>5000</v>
      </c>
      <c r="D24" s="279"/>
      <c r="E24" s="50"/>
    </row>
    <row r="25" spans="1:5" ht="15" customHeight="1">
      <c r="A25" s="184">
        <v>3232</v>
      </c>
      <c r="B25" s="54" t="s">
        <v>274</v>
      </c>
      <c r="C25" s="279">
        <v>10000</v>
      </c>
      <c r="D25" s="279"/>
      <c r="E25" s="50"/>
    </row>
    <row r="26" spans="1:5" ht="15" customHeight="1">
      <c r="A26" s="184">
        <v>3233</v>
      </c>
      <c r="B26" s="54" t="s">
        <v>106</v>
      </c>
      <c r="C26" s="279">
        <v>40000</v>
      </c>
      <c r="D26" s="279"/>
      <c r="E26" s="50"/>
    </row>
    <row r="27" spans="1:5" ht="14.25" customHeight="1">
      <c r="A27" s="185">
        <v>3234</v>
      </c>
      <c r="B27" s="114" t="s">
        <v>280</v>
      </c>
      <c r="C27" s="280"/>
      <c r="D27" s="280"/>
      <c r="E27" s="115"/>
    </row>
    <row r="28" spans="1:5" ht="15" customHeight="1">
      <c r="A28" s="222"/>
      <c r="B28" s="221" t="s">
        <v>285</v>
      </c>
      <c r="C28" s="281">
        <v>95000</v>
      </c>
      <c r="D28" s="281"/>
      <c r="E28" s="309"/>
    </row>
    <row r="29" spans="1:5" ht="15" customHeight="1">
      <c r="A29" s="184">
        <v>3236</v>
      </c>
      <c r="B29" s="54" t="s">
        <v>107</v>
      </c>
      <c r="C29" s="279">
        <v>80000</v>
      </c>
      <c r="D29" s="279"/>
      <c r="E29" s="50"/>
    </row>
    <row r="30" spans="1:5" ht="22.5" customHeight="1">
      <c r="A30" s="184">
        <v>3237</v>
      </c>
      <c r="B30" s="54" t="s">
        <v>154</v>
      </c>
      <c r="C30" s="279">
        <v>350000</v>
      </c>
      <c r="D30" s="279"/>
      <c r="E30" s="50"/>
    </row>
    <row r="31" spans="1:5" ht="15" customHeight="1">
      <c r="A31" s="184">
        <v>3238</v>
      </c>
      <c r="B31" s="54" t="s">
        <v>108</v>
      </c>
      <c r="C31" s="279">
        <v>60000</v>
      </c>
      <c r="D31" s="279"/>
      <c r="E31" s="50"/>
    </row>
    <row r="32" spans="1:5" ht="15" customHeight="1">
      <c r="A32" s="184">
        <v>3239</v>
      </c>
      <c r="B32" s="54" t="s">
        <v>281</v>
      </c>
      <c r="C32" s="279">
        <v>6000</v>
      </c>
      <c r="D32" s="279"/>
      <c r="E32" s="50"/>
    </row>
    <row r="33" spans="1:5" ht="15" customHeight="1">
      <c r="A33" s="184">
        <v>3292</v>
      </c>
      <c r="B33" s="54" t="s">
        <v>109</v>
      </c>
      <c r="C33" s="279">
        <v>2000</v>
      </c>
      <c r="D33" s="279"/>
      <c r="E33" s="50"/>
    </row>
    <row r="34" spans="1:5" ht="15" customHeight="1">
      <c r="A34" s="184">
        <v>3299</v>
      </c>
      <c r="B34" s="54" t="s">
        <v>46</v>
      </c>
      <c r="C34" s="279">
        <v>250000</v>
      </c>
      <c r="D34" s="279"/>
      <c r="E34" s="50"/>
    </row>
    <row r="35" spans="1:5" ht="15" customHeight="1">
      <c r="A35" s="183">
        <v>34</v>
      </c>
      <c r="B35" s="65" t="s">
        <v>224</v>
      </c>
      <c r="C35" s="278">
        <f>SUM(C36:C40)</f>
        <v>66000</v>
      </c>
      <c r="D35" s="278">
        <v>40000</v>
      </c>
      <c r="E35" s="68">
        <v>30000</v>
      </c>
    </row>
    <row r="36" spans="1:5" ht="15" customHeight="1">
      <c r="A36" s="184">
        <v>3423</v>
      </c>
      <c r="B36" s="54" t="s">
        <v>222</v>
      </c>
      <c r="C36" s="279">
        <v>30000</v>
      </c>
      <c r="D36" s="279"/>
      <c r="E36" s="50"/>
    </row>
    <row r="37" spans="1:5" s="4" customFormat="1" ht="15" customHeight="1">
      <c r="A37" s="184">
        <v>3431</v>
      </c>
      <c r="B37" s="54" t="s">
        <v>223</v>
      </c>
      <c r="C37" s="279">
        <v>12000</v>
      </c>
      <c r="D37" s="279"/>
      <c r="E37" s="50"/>
    </row>
    <row r="38" spans="1:5" s="4" customFormat="1" ht="15" customHeight="1">
      <c r="A38" s="184">
        <v>3431</v>
      </c>
      <c r="B38" s="54" t="s">
        <v>202</v>
      </c>
      <c r="C38" s="279">
        <v>10000</v>
      </c>
      <c r="D38" s="279"/>
      <c r="E38" s="50"/>
    </row>
    <row r="39" spans="1:5" ht="15" customHeight="1">
      <c r="A39" s="184">
        <v>3433</v>
      </c>
      <c r="B39" s="54" t="s">
        <v>84</v>
      </c>
      <c r="C39" s="279">
        <v>5000</v>
      </c>
      <c r="D39" s="279"/>
      <c r="E39" s="50"/>
    </row>
    <row r="40" spans="1:5" s="117" customFormat="1" ht="15" customHeight="1">
      <c r="A40" s="184">
        <v>3434</v>
      </c>
      <c r="B40" s="54" t="s">
        <v>186</v>
      </c>
      <c r="C40" s="279">
        <v>9000</v>
      </c>
      <c r="D40" s="279"/>
      <c r="E40" s="50"/>
    </row>
    <row r="41" spans="1:5" s="117" customFormat="1" ht="13.5" customHeight="1">
      <c r="A41" s="183">
        <v>41</v>
      </c>
      <c r="B41" s="119" t="s">
        <v>58</v>
      </c>
      <c r="C41" s="282">
        <f>SUM(C42:C48)</f>
        <v>294000</v>
      </c>
      <c r="D41" s="282">
        <v>50000</v>
      </c>
      <c r="E41" s="68">
        <v>50000</v>
      </c>
    </row>
    <row r="42" spans="1:5" s="4" customFormat="1" ht="12.75" customHeight="1">
      <c r="A42" s="184">
        <v>4111</v>
      </c>
      <c r="B42" s="54" t="s">
        <v>338</v>
      </c>
      <c r="C42" s="279">
        <v>70000</v>
      </c>
      <c r="D42" s="279"/>
      <c r="E42" s="50"/>
    </row>
    <row r="43" spans="1:5" s="4" customFormat="1" ht="15" customHeight="1">
      <c r="A43" s="184">
        <v>4126</v>
      </c>
      <c r="B43" s="54" t="s">
        <v>339</v>
      </c>
      <c r="C43" s="279">
        <v>24000</v>
      </c>
      <c r="D43" s="279"/>
      <c r="E43" s="50"/>
    </row>
    <row r="44" spans="1:5" s="4" customFormat="1" ht="15" customHeight="1">
      <c r="A44" s="184">
        <v>4126</v>
      </c>
      <c r="B44" s="54" t="s">
        <v>340</v>
      </c>
      <c r="C44" s="279">
        <v>40000</v>
      </c>
      <c r="D44" s="279"/>
      <c r="E44" s="50"/>
    </row>
    <row r="45" spans="1:5" s="4" customFormat="1" ht="25.5" customHeight="1">
      <c r="A45" s="184">
        <v>4126</v>
      </c>
      <c r="B45" s="54" t="s">
        <v>341</v>
      </c>
      <c r="C45" s="279">
        <v>75000</v>
      </c>
      <c r="D45" s="279"/>
      <c r="E45" s="50"/>
    </row>
    <row r="46" spans="1:5" s="4" customFormat="1" ht="13.5" customHeight="1">
      <c r="A46" s="184">
        <v>4126</v>
      </c>
      <c r="B46" s="54" t="s">
        <v>342</v>
      </c>
      <c r="C46" s="279">
        <v>25000</v>
      </c>
      <c r="D46" s="279"/>
      <c r="E46" s="50"/>
    </row>
    <row r="47" spans="1:5" s="4" customFormat="1" ht="12.75" customHeight="1">
      <c r="A47" s="184">
        <v>4126</v>
      </c>
      <c r="B47" s="54" t="s">
        <v>343</v>
      </c>
      <c r="C47" s="279">
        <v>10000</v>
      </c>
      <c r="D47" s="279"/>
      <c r="E47" s="50"/>
    </row>
    <row r="48" spans="1:5" s="4" customFormat="1" ht="12.75" customHeight="1">
      <c r="A48" s="184">
        <v>4126</v>
      </c>
      <c r="B48" s="54" t="s">
        <v>344</v>
      </c>
      <c r="C48" s="279">
        <v>50000</v>
      </c>
      <c r="D48" s="279"/>
      <c r="E48" s="50"/>
    </row>
    <row r="49" spans="1:5" s="117" customFormat="1" ht="25.5" customHeight="1">
      <c r="A49" s="186">
        <v>42</v>
      </c>
      <c r="B49" s="116" t="s">
        <v>226</v>
      </c>
      <c r="C49" s="278">
        <f>C50+C51</f>
        <v>130000</v>
      </c>
      <c r="D49" s="278">
        <v>5000</v>
      </c>
      <c r="E49" s="68">
        <v>5000</v>
      </c>
    </row>
    <row r="50" spans="1:5" s="117" customFormat="1" ht="12.75">
      <c r="A50" s="184">
        <v>4221</v>
      </c>
      <c r="B50" s="54" t="s">
        <v>218</v>
      </c>
      <c r="C50" s="283">
        <v>125000</v>
      </c>
      <c r="D50" s="283"/>
      <c r="E50" s="50"/>
    </row>
    <row r="51" spans="1:5" s="117" customFormat="1" ht="12.75">
      <c r="A51" s="184">
        <v>4223</v>
      </c>
      <c r="B51" s="54" t="s">
        <v>182</v>
      </c>
      <c r="C51" s="283">
        <v>5000</v>
      </c>
      <c r="D51" s="283"/>
      <c r="E51" s="50"/>
    </row>
    <row r="52" spans="1:5" s="118" customFormat="1" ht="12.75">
      <c r="A52" s="187" t="s">
        <v>225</v>
      </c>
      <c r="B52" s="55"/>
      <c r="C52" s="310">
        <f aca="true" t="shared" si="1" ref="C52:E53">C53</f>
        <v>350000</v>
      </c>
      <c r="D52" s="310">
        <v>50000</v>
      </c>
      <c r="E52" s="69">
        <v>50000</v>
      </c>
    </row>
    <row r="53" spans="1:5" ht="12.75">
      <c r="A53" s="188">
        <v>3</v>
      </c>
      <c r="B53" s="66" t="s">
        <v>98</v>
      </c>
      <c r="C53" s="284">
        <f t="shared" si="1"/>
        <v>350000</v>
      </c>
      <c r="D53" s="284">
        <f t="shared" si="1"/>
        <v>50000</v>
      </c>
      <c r="E53" s="70">
        <f t="shared" si="1"/>
        <v>50000</v>
      </c>
    </row>
    <row r="54" spans="1:5" ht="12.75">
      <c r="A54" s="188">
        <v>32</v>
      </c>
      <c r="B54" s="66" t="s">
        <v>42</v>
      </c>
      <c r="C54" s="284">
        <f>C55</f>
        <v>350000</v>
      </c>
      <c r="D54" s="284">
        <v>50000</v>
      </c>
      <c r="E54" s="70">
        <v>50000</v>
      </c>
    </row>
    <row r="55" spans="1:5" ht="12.75">
      <c r="A55" s="189">
        <v>3232</v>
      </c>
      <c r="B55" s="56" t="s">
        <v>110</v>
      </c>
      <c r="C55" s="285">
        <v>350000</v>
      </c>
      <c r="D55" s="285"/>
      <c r="E55" s="50"/>
    </row>
    <row r="56" spans="1:5" ht="12.75">
      <c r="A56" s="190" t="s">
        <v>239</v>
      </c>
      <c r="B56" s="55"/>
      <c r="C56" s="310">
        <f aca="true" t="shared" si="2" ref="C56:E58">C57</f>
        <v>20000</v>
      </c>
      <c r="D56" s="310">
        <v>20000</v>
      </c>
      <c r="E56" s="69">
        <v>20000</v>
      </c>
    </row>
    <row r="57" spans="1:5" ht="12.75">
      <c r="A57" s="188">
        <v>3</v>
      </c>
      <c r="B57" s="66" t="s">
        <v>98</v>
      </c>
      <c r="C57" s="284">
        <f t="shared" si="2"/>
        <v>20000</v>
      </c>
      <c r="D57" s="284">
        <f t="shared" si="2"/>
        <v>20000</v>
      </c>
      <c r="E57" s="70">
        <f t="shared" si="2"/>
        <v>20000</v>
      </c>
    </row>
    <row r="58" spans="1:5" ht="12.75">
      <c r="A58" s="188">
        <v>38</v>
      </c>
      <c r="B58" s="66" t="s">
        <v>174</v>
      </c>
      <c r="C58" s="284">
        <f t="shared" si="2"/>
        <v>20000</v>
      </c>
      <c r="D58" s="284">
        <v>20000</v>
      </c>
      <c r="E58" s="70">
        <v>20000</v>
      </c>
    </row>
    <row r="59" spans="1:5" ht="12.75">
      <c r="A59" s="189">
        <v>3831</v>
      </c>
      <c r="B59" s="56" t="s">
        <v>175</v>
      </c>
      <c r="C59" s="285">
        <v>20000</v>
      </c>
      <c r="D59" s="285"/>
      <c r="E59" s="50"/>
    </row>
    <row r="60" spans="1:5" ht="15.75" customHeight="1">
      <c r="A60" s="191" t="s">
        <v>111</v>
      </c>
      <c r="B60" s="80" t="s">
        <v>112</v>
      </c>
      <c r="C60" s="352">
        <f>C61</f>
        <v>7755000</v>
      </c>
      <c r="D60" s="286">
        <f>D61</f>
        <v>1710000</v>
      </c>
      <c r="E60" s="79">
        <f>E61</f>
        <v>1520000</v>
      </c>
    </row>
    <row r="61" spans="1:5" ht="17.25" customHeight="1">
      <c r="A61" s="192" t="s">
        <v>113</v>
      </c>
      <c r="B61" s="62"/>
      <c r="C61" s="352">
        <f>C62+C92</f>
        <v>7755000</v>
      </c>
      <c r="D61" s="352">
        <f>D62+D92</f>
        <v>1710000</v>
      </c>
      <c r="E61" s="79">
        <f>E62+E92</f>
        <v>1520000</v>
      </c>
    </row>
    <row r="62" spans="1:5" ht="21" customHeight="1">
      <c r="A62" s="407" t="s">
        <v>115</v>
      </c>
      <c r="B62" s="397"/>
      <c r="C62" s="316">
        <f>C63+C72+C76+C83+C88</f>
        <v>1245000</v>
      </c>
      <c r="D62" s="316">
        <f>D63+D72+D76+D83+D88</f>
        <v>1010000</v>
      </c>
      <c r="E62" s="71">
        <f>E63+E72+E76+E83+E88</f>
        <v>1020000</v>
      </c>
    </row>
    <row r="63" spans="1:5" ht="16.5" customHeight="1">
      <c r="A63" s="190" t="s">
        <v>193</v>
      </c>
      <c r="B63" s="55"/>
      <c r="C63" s="310">
        <f aca="true" t="shared" si="3" ref="C63:E64">C64</f>
        <v>405000</v>
      </c>
      <c r="D63" s="310">
        <v>300000</v>
      </c>
      <c r="E63" s="69">
        <v>300000</v>
      </c>
    </row>
    <row r="64" spans="1:5" ht="12.75">
      <c r="A64" s="188">
        <v>3</v>
      </c>
      <c r="B64" s="66" t="s">
        <v>98</v>
      </c>
      <c r="C64" s="284">
        <f t="shared" si="3"/>
        <v>405000</v>
      </c>
      <c r="D64" s="284">
        <f t="shared" si="3"/>
        <v>300000</v>
      </c>
      <c r="E64" s="70">
        <f t="shared" si="3"/>
        <v>300000</v>
      </c>
    </row>
    <row r="65" spans="1:5" ht="12.75">
      <c r="A65" s="188">
        <v>32</v>
      </c>
      <c r="B65" s="66" t="s">
        <v>42</v>
      </c>
      <c r="C65" s="284">
        <f>C66+C67+C68+C69+C70+C71</f>
        <v>405000</v>
      </c>
      <c r="D65" s="284">
        <v>300000</v>
      </c>
      <c r="E65" s="70">
        <v>300000</v>
      </c>
    </row>
    <row r="66" spans="1:5" ht="13.5" customHeight="1">
      <c r="A66" s="189">
        <v>3234</v>
      </c>
      <c r="B66" s="56" t="s">
        <v>230</v>
      </c>
      <c r="C66" s="285">
        <v>180000</v>
      </c>
      <c r="D66" s="285"/>
      <c r="E66" s="50"/>
    </row>
    <row r="67" spans="1:5" ht="15" customHeight="1">
      <c r="A67" s="189">
        <v>3234</v>
      </c>
      <c r="B67" s="56" t="s">
        <v>234</v>
      </c>
      <c r="C67" s="285">
        <v>40000</v>
      </c>
      <c r="D67" s="285"/>
      <c r="E67" s="50"/>
    </row>
    <row r="68" spans="1:5" ht="14.25" customHeight="1">
      <c r="A68" s="189">
        <v>3234</v>
      </c>
      <c r="B68" s="56" t="s">
        <v>221</v>
      </c>
      <c r="C68" s="285">
        <v>20000</v>
      </c>
      <c r="D68" s="285"/>
      <c r="E68" s="50"/>
    </row>
    <row r="69" spans="1:5" ht="14.25" customHeight="1">
      <c r="A69" s="189">
        <v>3234</v>
      </c>
      <c r="B69" s="56" t="s">
        <v>348</v>
      </c>
      <c r="C69" s="285">
        <v>20000</v>
      </c>
      <c r="D69" s="285"/>
      <c r="E69" s="50"/>
    </row>
    <row r="70" spans="1:5" ht="14.25" customHeight="1">
      <c r="A70" s="189">
        <v>3234</v>
      </c>
      <c r="B70" s="56" t="s">
        <v>350</v>
      </c>
      <c r="C70" s="285">
        <v>85000</v>
      </c>
      <c r="D70" s="285"/>
      <c r="E70" s="50"/>
    </row>
    <row r="71" spans="1:5" ht="14.25" customHeight="1">
      <c r="A71" s="189">
        <v>3234</v>
      </c>
      <c r="B71" s="56" t="s">
        <v>352</v>
      </c>
      <c r="C71" s="285">
        <v>60000</v>
      </c>
      <c r="D71" s="285"/>
      <c r="E71" s="50"/>
    </row>
    <row r="72" spans="1:5" ht="12.75">
      <c r="A72" s="190" t="s">
        <v>235</v>
      </c>
      <c r="B72" s="57"/>
      <c r="C72" s="287">
        <f aca="true" t="shared" si="4" ref="C72:E74">C73</f>
        <v>170000</v>
      </c>
      <c r="D72" s="287">
        <v>170000</v>
      </c>
      <c r="E72" s="69">
        <v>170000</v>
      </c>
    </row>
    <row r="73" spans="1:5" ht="12.75">
      <c r="A73" s="188">
        <v>3</v>
      </c>
      <c r="B73" s="66" t="s">
        <v>98</v>
      </c>
      <c r="C73" s="284">
        <f t="shared" si="4"/>
        <v>170000</v>
      </c>
      <c r="D73" s="284">
        <f t="shared" si="4"/>
        <v>170000</v>
      </c>
      <c r="E73" s="70">
        <f t="shared" si="4"/>
        <v>170000</v>
      </c>
    </row>
    <row r="74" spans="1:5" ht="12.75">
      <c r="A74" s="188">
        <v>32</v>
      </c>
      <c r="B74" s="66" t="s">
        <v>42</v>
      </c>
      <c r="C74" s="284">
        <f t="shared" si="4"/>
        <v>170000</v>
      </c>
      <c r="D74" s="284">
        <v>170000</v>
      </c>
      <c r="E74" s="70">
        <v>170000</v>
      </c>
    </row>
    <row r="75" spans="1:5" ht="12.75">
      <c r="A75" s="189">
        <v>3234</v>
      </c>
      <c r="B75" s="56" t="s">
        <v>74</v>
      </c>
      <c r="C75" s="285">
        <v>170000</v>
      </c>
      <c r="D75" s="285"/>
      <c r="E75" s="50"/>
    </row>
    <row r="76" spans="1:5" ht="12.75">
      <c r="A76" s="190" t="s">
        <v>236</v>
      </c>
      <c r="B76" s="57"/>
      <c r="C76" s="287">
        <f aca="true" t="shared" si="5" ref="C76:E77">C77</f>
        <v>250000</v>
      </c>
      <c r="D76" s="287">
        <v>200000</v>
      </c>
      <c r="E76" s="69">
        <v>200000</v>
      </c>
    </row>
    <row r="77" spans="1:5" ht="12.75">
      <c r="A77" s="188">
        <v>3</v>
      </c>
      <c r="B77" s="66" t="s">
        <v>98</v>
      </c>
      <c r="C77" s="284">
        <f t="shared" si="5"/>
        <v>250000</v>
      </c>
      <c r="D77" s="284">
        <f t="shared" si="5"/>
        <v>200000</v>
      </c>
      <c r="E77" s="70">
        <f t="shared" si="5"/>
        <v>200000</v>
      </c>
    </row>
    <row r="78" spans="1:5" ht="12.75">
      <c r="A78" s="188">
        <v>32</v>
      </c>
      <c r="B78" s="66" t="s">
        <v>42</v>
      </c>
      <c r="C78" s="284">
        <f>SUM(C79:C82)</f>
        <v>250000</v>
      </c>
      <c r="D78" s="284">
        <v>200000</v>
      </c>
      <c r="E78" s="70">
        <v>200000</v>
      </c>
    </row>
    <row r="79" spans="1:5" ht="13.5" customHeight="1">
      <c r="A79" s="189">
        <v>3234</v>
      </c>
      <c r="B79" s="56" t="s">
        <v>237</v>
      </c>
      <c r="C79" s="285">
        <v>100000</v>
      </c>
      <c r="D79" s="285"/>
      <c r="E79" s="50"/>
    </row>
    <row r="80" spans="1:5" ht="15" customHeight="1">
      <c r="A80" s="189">
        <v>3234</v>
      </c>
      <c r="B80" s="56" t="s">
        <v>238</v>
      </c>
      <c r="C80" s="285">
        <v>20000</v>
      </c>
      <c r="D80" s="285"/>
      <c r="E80" s="50"/>
    </row>
    <row r="81" spans="1:5" ht="12.75" customHeight="1">
      <c r="A81" s="189">
        <v>3234</v>
      </c>
      <c r="B81" s="56" t="s">
        <v>263</v>
      </c>
      <c r="C81" s="285">
        <v>70000</v>
      </c>
      <c r="D81" s="285"/>
      <c r="E81" s="50"/>
    </row>
    <row r="82" spans="1:5" ht="12.75" customHeight="1">
      <c r="A82" s="189">
        <v>3234</v>
      </c>
      <c r="B82" s="56" t="s">
        <v>349</v>
      </c>
      <c r="C82" s="285">
        <v>60000</v>
      </c>
      <c r="D82" s="285"/>
      <c r="E82" s="50"/>
    </row>
    <row r="83" spans="1:5" ht="12.75">
      <c r="A83" s="190" t="s">
        <v>116</v>
      </c>
      <c r="B83" s="55"/>
      <c r="C83" s="310">
        <f aca="true" t="shared" si="6" ref="C83:E84">C84</f>
        <v>320000</v>
      </c>
      <c r="D83" s="310">
        <v>320000</v>
      </c>
      <c r="E83" s="69">
        <v>330000</v>
      </c>
    </row>
    <row r="84" spans="1:5" ht="12.75">
      <c r="A84" s="188">
        <v>3</v>
      </c>
      <c r="B84" s="66" t="s">
        <v>98</v>
      </c>
      <c r="C84" s="284">
        <f t="shared" si="6"/>
        <v>320000</v>
      </c>
      <c r="D84" s="284">
        <f t="shared" si="6"/>
        <v>320000</v>
      </c>
      <c r="E84" s="70">
        <f t="shared" si="6"/>
        <v>330000</v>
      </c>
    </row>
    <row r="85" spans="1:5" ht="12.75">
      <c r="A85" s="188">
        <v>32</v>
      </c>
      <c r="B85" s="66" t="s">
        <v>42</v>
      </c>
      <c r="C85" s="284">
        <f>SUM(C86:C87)</f>
        <v>320000</v>
      </c>
      <c r="D85" s="284">
        <v>320000</v>
      </c>
      <c r="E85" s="70">
        <v>330000</v>
      </c>
    </row>
    <row r="86" spans="1:5" ht="12.75" customHeight="1">
      <c r="A86" s="189">
        <v>3223</v>
      </c>
      <c r="B86" s="56" t="s">
        <v>240</v>
      </c>
      <c r="C86" s="285">
        <v>250000</v>
      </c>
      <c r="D86" s="285"/>
      <c r="E86" s="50"/>
    </row>
    <row r="87" spans="1:5" ht="13.5" customHeight="1">
      <c r="A87" s="189">
        <v>3234</v>
      </c>
      <c r="B87" s="56" t="s">
        <v>231</v>
      </c>
      <c r="C87" s="285">
        <v>70000</v>
      </c>
      <c r="D87" s="285"/>
      <c r="E87" s="50"/>
    </row>
    <row r="88" spans="1:5" ht="12" customHeight="1">
      <c r="A88" s="190" t="s">
        <v>271</v>
      </c>
      <c r="B88" s="110"/>
      <c r="C88" s="287">
        <f aca="true" t="shared" si="7" ref="C88:E89">C89</f>
        <v>100000</v>
      </c>
      <c r="D88" s="287">
        <f>D90</f>
        <v>20000</v>
      </c>
      <c r="E88" s="69">
        <f>E90</f>
        <v>20000</v>
      </c>
    </row>
    <row r="89" spans="1:5" ht="12.75">
      <c r="A89" s="188">
        <v>3</v>
      </c>
      <c r="B89" s="107" t="s">
        <v>98</v>
      </c>
      <c r="C89" s="284">
        <f t="shared" si="7"/>
        <v>100000</v>
      </c>
      <c r="D89" s="284">
        <f t="shared" si="7"/>
        <v>20000</v>
      </c>
      <c r="E89" s="70">
        <f t="shared" si="7"/>
        <v>20000</v>
      </c>
    </row>
    <row r="90" spans="1:5" ht="12.75">
      <c r="A90" s="188">
        <v>32</v>
      </c>
      <c r="B90" s="109" t="s">
        <v>42</v>
      </c>
      <c r="C90" s="342">
        <f>C91</f>
        <v>100000</v>
      </c>
      <c r="D90" s="342">
        <v>20000</v>
      </c>
      <c r="E90" s="70">
        <v>20000</v>
      </c>
    </row>
    <row r="91" spans="1:5" ht="13.5" customHeight="1">
      <c r="A91" s="189">
        <v>3234</v>
      </c>
      <c r="B91" s="56" t="s">
        <v>351</v>
      </c>
      <c r="C91" s="285">
        <v>100000</v>
      </c>
      <c r="D91" s="285"/>
      <c r="E91" s="50"/>
    </row>
    <row r="92" spans="1:5" ht="12.75">
      <c r="A92" s="193" t="s">
        <v>232</v>
      </c>
      <c r="B92" s="102"/>
      <c r="C92" s="315">
        <f>C93+C97+C101+C105+C109+C113+C118</f>
        <v>6510000</v>
      </c>
      <c r="D92" s="315">
        <f>D93+D97+D101+D105+D109+D113+D118</f>
        <v>700000</v>
      </c>
      <c r="E92" s="71">
        <f>E93+E97+E101+E105+E109+E113+E118</f>
        <v>500000</v>
      </c>
    </row>
    <row r="93" spans="1:5" ht="12.75">
      <c r="A93" s="182" t="s">
        <v>233</v>
      </c>
      <c r="B93" s="59"/>
      <c r="C93" s="311">
        <f aca="true" t="shared" si="8" ref="C93:E95">C94</f>
        <v>3800000</v>
      </c>
      <c r="D93" s="311">
        <v>500000</v>
      </c>
      <c r="E93" s="69">
        <v>300000</v>
      </c>
    </row>
    <row r="94" spans="1:5" ht="15.75" customHeight="1">
      <c r="A94" s="183">
        <v>4</v>
      </c>
      <c r="B94" s="65" t="s">
        <v>117</v>
      </c>
      <c r="C94" s="278">
        <f t="shared" si="8"/>
        <v>3800000</v>
      </c>
      <c r="D94" s="278">
        <f t="shared" si="8"/>
        <v>500000</v>
      </c>
      <c r="E94" s="68">
        <f t="shared" si="8"/>
        <v>300000</v>
      </c>
    </row>
    <row r="95" spans="1:5" ht="23.25" customHeight="1">
      <c r="A95" s="183">
        <v>42</v>
      </c>
      <c r="B95" s="66" t="s">
        <v>118</v>
      </c>
      <c r="C95" s="284">
        <f t="shared" si="8"/>
        <v>3800000</v>
      </c>
      <c r="D95" s="284">
        <v>500000</v>
      </c>
      <c r="E95" s="68">
        <v>300000</v>
      </c>
    </row>
    <row r="96" spans="1:5" ht="14.25" customHeight="1">
      <c r="A96" s="184">
        <v>4213</v>
      </c>
      <c r="B96" s="54" t="s">
        <v>353</v>
      </c>
      <c r="C96" s="279">
        <v>3800000</v>
      </c>
      <c r="D96" s="279"/>
      <c r="E96" s="50"/>
    </row>
    <row r="97" spans="1:5" ht="15" customHeight="1">
      <c r="A97" s="194" t="s">
        <v>260</v>
      </c>
      <c r="B97" s="104"/>
      <c r="C97" s="338">
        <f aca="true" t="shared" si="9" ref="C97:E98">C98</f>
        <v>1450000</v>
      </c>
      <c r="D97" s="338">
        <f t="shared" si="9"/>
        <v>0</v>
      </c>
      <c r="E97" s="272">
        <f t="shared" si="9"/>
        <v>0</v>
      </c>
    </row>
    <row r="98" spans="1:5" ht="15" customHeight="1">
      <c r="A98" s="183">
        <v>4</v>
      </c>
      <c r="B98" s="106" t="s">
        <v>117</v>
      </c>
      <c r="C98" s="278">
        <f t="shared" si="9"/>
        <v>1450000</v>
      </c>
      <c r="D98" s="278">
        <f t="shared" si="9"/>
        <v>0</v>
      </c>
      <c r="E98" s="68">
        <f t="shared" si="9"/>
        <v>0</v>
      </c>
    </row>
    <row r="99" spans="1:5" ht="15" customHeight="1">
      <c r="A99" s="183">
        <v>42</v>
      </c>
      <c r="B99" s="105" t="s">
        <v>189</v>
      </c>
      <c r="C99" s="289">
        <f>C100</f>
        <v>1450000</v>
      </c>
      <c r="D99" s="289">
        <f>D100</f>
        <v>0</v>
      </c>
      <c r="E99" s="68">
        <f>E100</f>
        <v>0</v>
      </c>
    </row>
    <row r="100" spans="1:5" ht="15" customHeight="1">
      <c r="A100" s="184">
        <v>4212</v>
      </c>
      <c r="B100" s="211" t="s">
        <v>259</v>
      </c>
      <c r="C100" s="290">
        <v>1450000</v>
      </c>
      <c r="D100" s="290">
        <v>0</v>
      </c>
      <c r="E100" s="50">
        <v>0</v>
      </c>
    </row>
    <row r="101" spans="1:5" ht="15" customHeight="1">
      <c r="A101" s="212" t="s">
        <v>297</v>
      </c>
      <c r="B101" s="213"/>
      <c r="C101" s="314">
        <f aca="true" t="shared" si="10" ref="C101:E102">C102</f>
        <v>300000</v>
      </c>
      <c r="D101" s="314">
        <f t="shared" si="10"/>
        <v>0</v>
      </c>
      <c r="E101" s="73">
        <f t="shared" si="10"/>
        <v>0</v>
      </c>
    </row>
    <row r="102" spans="1:5" ht="15" customHeight="1">
      <c r="A102" s="216">
        <v>4</v>
      </c>
      <c r="B102" s="217" t="s">
        <v>117</v>
      </c>
      <c r="C102" s="291">
        <f t="shared" si="10"/>
        <v>300000</v>
      </c>
      <c r="D102" s="291">
        <f t="shared" si="10"/>
        <v>0</v>
      </c>
      <c r="E102" s="215">
        <f t="shared" si="10"/>
        <v>0</v>
      </c>
    </row>
    <row r="103" spans="1:5" ht="15" customHeight="1">
      <c r="A103" s="216">
        <v>42</v>
      </c>
      <c r="B103" s="217" t="s">
        <v>275</v>
      </c>
      <c r="C103" s="291">
        <f>C104</f>
        <v>300000</v>
      </c>
      <c r="D103" s="291">
        <f>D104</f>
        <v>0</v>
      </c>
      <c r="E103" s="215">
        <f>E104</f>
        <v>0</v>
      </c>
    </row>
    <row r="104" spans="1:5" ht="15" customHeight="1">
      <c r="A104" s="184">
        <v>4214</v>
      </c>
      <c r="B104" s="211" t="s">
        <v>298</v>
      </c>
      <c r="C104" s="290">
        <v>300000</v>
      </c>
      <c r="D104" s="290">
        <v>0</v>
      </c>
      <c r="E104" s="50">
        <v>0</v>
      </c>
    </row>
    <row r="105" spans="1:5" ht="15" customHeight="1">
      <c r="A105" s="218" t="s">
        <v>358</v>
      </c>
      <c r="B105" s="213"/>
      <c r="C105" s="314">
        <f aca="true" t="shared" si="11" ref="C105:E107">C106</f>
        <v>200000</v>
      </c>
      <c r="D105" s="314">
        <v>200000</v>
      </c>
      <c r="E105" s="73">
        <v>200000</v>
      </c>
    </row>
    <row r="106" spans="1:5" ht="15" customHeight="1">
      <c r="A106" s="216">
        <v>4</v>
      </c>
      <c r="B106" s="214" t="s">
        <v>276</v>
      </c>
      <c r="C106" s="343">
        <f t="shared" si="11"/>
        <v>200000</v>
      </c>
      <c r="D106" s="343">
        <f t="shared" si="11"/>
        <v>200000</v>
      </c>
      <c r="E106" s="308">
        <f t="shared" si="11"/>
        <v>200000</v>
      </c>
    </row>
    <row r="107" spans="1:5" ht="15" customHeight="1">
      <c r="A107" s="216">
        <v>42</v>
      </c>
      <c r="B107" s="217" t="s">
        <v>277</v>
      </c>
      <c r="C107" s="343">
        <f t="shared" si="11"/>
        <v>200000</v>
      </c>
      <c r="D107" s="343">
        <v>200000</v>
      </c>
      <c r="E107" s="308">
        <v>200000</v>
      </c>
    </row>
    <row r="108" spans="1:5" ht="15" customHeight="1">
      <c r="A108" s="184">
        <v>4214</v>
      </c>
      <c r="B108" s="211" t="s">
        <v>278</v>
      </c>
      <c r="C108" s="290">
        <v>200000</v>
      </c>
      <c r="D108" s="290">
        <v>0</v>
      </c>
      <c r="E108" s="50">
        <v>0</v>
      </c>
    </row>
    <row r="109" spans="1:5" ht="15" customHeight="1">
      <c r="A109" s="218" t="s">
        <v>286</v>
      </c>
      <c r="B109" s="122"/>
      <c r="C109" s="311">
        <f aca="true" t="shared" si="12" ref="C109:E111">C110</f>
        <v>80000</v>
      </c>
      <c r="D109" s="311">
        <f t="shared" si="12"/>
        <v>0</v>
      </c>
      <c r="E109" s="312">
        <f t="shared" si="12"/>
        <v>0</v>
      </c>
    </row>
    <row r="110" spans="1:5" ht="15" customHeight="1">
      <c r="A110" s="216">
        <v>4</v>
      </c>
      <c r="B110" s="106" t="s">
        <v>117</v>
      </c>
      <c r="C110" s="313">
        <f t="shared" si="12"/>
        <v>80000</v>
      </c>
      <c r="D110" s="313">
        <f t="shared" si="12"/>
        <v>0</v>
      </c>
      <c r="E110" s="215">
        <f t="shared" si="12"/>
        <v>0</v>
      </c>
    </row>
    <row r="111" spans="1:5" ht="15" customHeight="1">
      <c r="A111" s="216">
        <v>42</v>
      </c>
      <c r="B111" s="106" t="s">
        <v>208</v>
      </c>
      <c r="C111" s="313">
        <f t="shared" si="12"/>
        <v>80000</v>
      </c>
      <c r="D111" s="313">
        <f t="shared" si="12"/>
        <v>0</v>
      </c>
      <c r="E111" s="215">
        <f t="shared" si="12"/>
        <v>0</v>
      </c>
    </row>
    <row r="112" spans="1:5" ht="15" customHeight="1">
      <c r="A112" s="184">
        <v>4214</v>
      </c>
      <c r="B112" s="111" t="s">
        <v>287</v>
      </c>
      <c r="C112" s="279">
        <v>80000</v>
      </c>
      <c r="D112" s="279">
        <v>0</v>
      </c>
      <c r="E112" s="50">
        <v>0</v>
      </c>
    </row>
    <row r="113" spans="1:5" ht="15" customHeight="1">
      <c r="A113" s="218" t="s">
        <v>346</v>
      </c>
      <c r="B113" s="122"/>
      <c r="C113" s="311">
        <f aca="true" t="shared" si="13" ref="C113:E114">C114</f>
        <v>470000</v>
      </c>
      <c r="D113" s="311">
        <f t="shared" si="13"/>
        <v>0</v>
      </c>
      <c r="E113" s="312">
        <f t="shared" si="13"/>
        <v>0</v>
      </c>
    </row>
    <row r="114" spans="1:5" ht="15" customHeight="1">
      <c r="A114" s="216">
        <v>4</v>
      </c>
      <c r="B114" s="106" t="s">
        <v>117</v>
      </c>
      <c r="C114" s="278">
        <f t="shared" si="13"/>
        <v>470000</v>
      </c>
      <c r="D114" s="278">
        <f t="shared" si="13"/>
        <v>0</v>
      </c>
      <c r="E114" s="215">
        <f t="shared" si="13"/>
        <v>0</v>
      </c>
    </row>
    <row r="115" spans="1:5" ht="15" customHeight="1">
      <c r="A115" s="216">
        <v>42</v>
      </c>
      <c r="B115" s="223" t="s">
        <v>275</v>
      </c>
      <c r="C115" s="289">
        <f>C116+C117</f>
        <v>470000</v>
      </c>
      <c r="D115" s="289">
        <f>D116+D117</f>
        <v>0</v>
      </c>
      <c r="E115" s="215">
        <f>E116+E117</f>
        <v>0</v>
      </c>
    </row>
    <row r="116" spans="1:5" ht="15" customHeight="1">
      <c r="A116" s="184">
        <v>4212</v>
      </c>
      <c r="B116" s="111" t="s">
        <v>310</v>
      </c>
      <c r="C116" s="279">
        <v>260000</v>
      </c>
      <c r="D116" s="279"/>
      <c r="E116" s="50"/>
    </row>
    <row r="117" spans="1:5" ht="15" customHeight="1">
      <c r="A117" s="184">
        <v>4212</v>
      </c>
      <c r="B117" s="111" t="s">
        <v>345</v>
      </c>
      <c r="C117" s="279">
        <v>210000</v>
      </c>
      <c r="D117" s="279"/>
      <c r="E117" s="50"/>
    </row>
    <row r="118" spans="1:5" s="11" customFormat="1" ht="15" customHeight="1">
      <c r="A118" s="218" t="s">
        <v>354</v>
      </c>
      <c r="B118" s="122"/>
      <c r="C118" s="311">
        <f aca="true" t="shared" si="14" ref="C118:E120">C119</f>
        <v>210000</v>
      </c>
      <c r="D118" s="311">
        <f t="shared" si="14"/>
        <v>0</v>
      </c>
      <c r="E118" s="312">
        <f t="shared" si="14"/>
        <v>0</v>
      </c>
    </row>
    <row r="119" spans="1:5" ht="15" customHeight="1">
      <c r="A119" s="216">
        <v>4</v>
      </c>
      <c r="B119" s="106" t="s">
        <v>117</v>
      </c>
      <c r="C119" s="289">
        <f t="shared" si="14"/>
        <v>210000</v>
      </c>
      <c r="D119" s="289">
        <f t="shared" si="14"/>
        <v>0</v>
      </c>
      <c r="E119" s="215">
        <f t="shared" si="14"/>
        <v>0</v>
      </c>
    </row>
    <row r="120" spans="1:5" ht="15" customHeight="1">
      <c r="A120" s="195">
        <v>42</v>
      </c>
      <c r="B120" s="106" t="s">
        <v>307</v>
      </c>
      <c r="C120" s="289">
        <f t="shared" si="14"/>
        <v>210000</v>
      </c>
      <c r="D120" s="289">
        <f t="shared" si="14"/>
        <v>0</v>
      </c>
      <c r="E120" s="215">
        <f t="shared" si="14"/>
        <v>0</v>
      </c>
    </row>
    <row r="121" spans="1:5" ht="15" customHeight="1">
      <c r="A121" s="184">
        <v>4212</v>
      </c>
      <c r="B121" s="111" t="s">
        <v>347</v>
      </c>
      <c r="C121" s="279">
        <v>210000</v>
      </c>
      <c r="D121" s="279">
        <v>0</v>
      </c>
      <c r="E121" s="50">
        <v>0</v>
      </c>
    </row>
    <row r="122" spans="1:5" ht="15" customHeight="1">
      <c r="A122" s="196" t="s">
        <v>210</v>
      </c>
      <c r="B122" s="120" t="s">
        <v>229</v>
      </c>
      <c r="C122" s="353">
        <f aca="true" t="shared" si="15" ref="C122:E127">C123</f>
        <v>1300000</v>
      </c>
      <c r="D122" s="353">
        <f t="shared" si="15"/>
        <v>300000</v>
      </c>
      <c r="E122" s="354">
        <f t="shared" si="15"/>
        <v>300000</v>
      </c>
    </row>
    <row r="123" spans="1:5" ht="15" customHeight="1">
      <c r="A123" s="196" t="s">
        <v>211</v>
      </c>
      <c r="B123" s="120"/>
      <c r="C123" s="353">
        <f t="shared" si="15"/>
        <v>1300000</v>
      </c>
      <c r="D123" s="353">
        <f t="shared" si="15"/>
        <v>300000</v>
      </c>
      <c r="E123" s="354">
        <f t="shared" si="15"/>
        <v>300000</v>
      </c>
    </row>
    <row r="124" spans="1:5" ht="15" customHeight="1">
      <c r="A124" s="197" t="s">
        <v>272</v>
      </c>
      <c r="B124" s="121"/>
      <c r="C124" s="340">
        <f>C125+C129</f>
        <v>1300000</v>
      </c>
      <c r="D124" s="340">
        <f>D125+D129</f>
        <v>300000</v>
      </c>
      <c r="E124" s="72">
        <f>E125+E129</f>
        <v>300000</v>
      </c>
    </row>
    <row r="125" spans="1:5" ht="15" customHeight="1">
      <c r="A125" s="182" t="s">
        <v>212</v>
      </c>
      <c r="B125" s="122"/>
      <c r="C125" s="311">
        <f t="shared" si="15"/>
        <v>300000</v>
      </c>
      <c r="D125" s="311">
        <v>300000</v>
      </c>
      <c r="E125" s="73">
        <v>300000</v>
      </c>
    </row>
    <row r="126" spans="1:5" ht="15" customHeight="1">
      <c r="A126" s="183">
        <v>3</v>
      </c>
      <c r="B126" s="106" t="s">
        <v>98</v>
      </c>
      <c r="C126" s="278">
        <f t="shared" si="15"/>
        <v>300000</v>
      </c>
      <c r="D126" s="278">
        <f t="shared" si="15"/>
        <v>300000</v>
      </c>
      <c r="E126" s="68">
        <f t="shared" si="15"/>
        <v>300000</v>
      </c>
    </row>
    <row r="127" spans="1:5" ht="15" customHeight="1">
      <c r="A127" s="183">
        <v>35</v>
      </c>
      <c r="B127" s="106" t="s">
        <v>213</v>
      </c>
      <c r="C127" s="278">
        <f t="shared" si="15"/>
        <v>300000</v>
      </c>
      <c r="D127" s="278">
        <v>300000</v>
      </c>
      <c r="E127" s="68">
        <v>300000</v>
      </c>
    </row>
    <row r="128" spans="1:5" ht="15" customHeight="1">
      <c r="A128" s="184">
        <v>3523</v>
      </c>
      <c r="B128" s="111" t="s">
        <v>214</v>
      </c>
      <c r="C128" s="279">
        <v>300000</v>
      </c>
      <c r="D128" s="279"/>
      <c r="E128" s="50"/>
    </row>
    <row r="129" spans="1:5" ht="15" customHeight="1">
      <c r="A129" s="218" t="s">
        <v>293</v>
      </c>
      <c r="B129" s="122"/>
      <c r="C129" s="288">
        <f aca="true" t="shared" si="16" ref="C129:E131">C130</f>
        <v>1000000</v>
      </c>
      <c r="D129" s="288">
        <f t="shared" si="16"/>
        <v>0</v>
      </c>
      <c r="E129" s="73">
        <f t="shared" si="16"/>
        <v>0</v>
      </c>
    </row>
    <row r="130" spans="1:5" ht="15" customHeight="1">
      <c r="A130" s="216">
        <v>5</v>
      </c>
      <c r="B130" s="106" t="s">
        <v>294</v>
      </c>
      <c r="C130" s="278">
        <f t="shared" si="16"/>
        <v>1000000</v>
      </c>
      <c r="D130" s="278">
        <f t="shared" si="16"/>
        <v>0</v>
      </c>
      <c r="E130" s="215">
        <f t="shared" si="16"/>
        <v>0</v>
      </c>
    </row>
    <row r="131" spans="1:5" ht="15" customHeight="1">
      <c r="A131" s="216">
        <v>53</v>
      </c>
      <c r="B131" s="106" t="s">
        <v>295</v>
      </c>
      <c r="C131" s="278">
        <f t="shared" si="16"/>
        <v>1000000</v>
      </c>
      <c r="D131" s="278">
        <v>0</v>
      </c>
      <c r="E131" s="215">
        <v>0</v>
      </c>
    </row>
    <row r="132" spans="1:5" ht="15" customHeight="1">
      <c r="A132" s="184">
        <v>5341</v>
      </c>
      <c r="B132" s="111" t="s">
        <v>296</v>
      </c>
      <c r="C132" s="279">
        <v>1000000</v>
      </c>
      <c r="D132" s="279">
        <v>0</v>
      </c>
      <c r="E132" s="50">
        <v>0</v>
      </c>
    </row>
    <row r="133" spans="1:5" ht="16.5" customHeight="1">
      <c r="A133" s="180" t="s">
        <v>119</v>
      </c>
      <c r="B133" s="95" t="s">
        <v>228</v>
      </c>
      <c r="C133" s="275">
        <f aca="true" t="shared" si="17" ref="C133:E138">C134</f>
        <v>372000</v>
      </c>
      <c r="D133" s="292">
        <f t="shared" si="17"/>
        <v>350000</v>
      </c>
      <c r="E133" s="78">
        <f t="shared" si="17"/>
        <v>350000</v>
      </c>
    </row>
    <row r="134" spans="1:5" ht="18" customHeight="1">
      <c r="A134" s="196" t="s">
        <v>120</v>
      </c>
      <c r="B134" s="51"/>
      <c r="C134" s="353">
        <f t="shared" si="17"/>
        <v>372000</v>
      </c>
      <c r="D134" s="353">
        <f t="shared" si="17"/>
        <v>350000</v>
      </c>
      <c r="E134" s="78">
        <f t="shared" si="17"/>
        <v>350000</v>
      </c>
    </row>
    <row r="135" spans="1:5" ht="19.5" customHeight="1">
      <c r="A135" s="181" t="s">
        <v>121</v>
      </c>
      <c r="B135" s="52"/>
      <c r="C135" s="276">
        <f t="shared" si="17"/>
        <v>372000</v>
      </c>
      <c r="D135" s="276">
        <f t="shared" si="17"/>
        <v>350000</v>
      </c>
      <c r="E135" s="72">
        <f t="shared" si="17"/>
        <v>350000</v>
      </c>
    </row>
    <row r="136" spans="1:5" s="19" customFormat="1" ht="15" customHeight="1">
      <c r="A136" s="182" t="s">
        <v>122</v>
      </c>
      <c r="B136" s="53"/>
      <c r="C136" s="277">
        <f t="shared" si="17"/>
        <v>372000</v>
      </c>
      <c r="D136" s="277">
        <v>350000</v>
      </c>
      <c r="E136" s="73">
        <v>350000</v>
      </c>
    </row>
    <row r="137" spans="1:5" s="19" customFormat="1" ht="15" customHeight="1">
      <c r="A137" s="183">
        <v>3</v>
      </c>
      <c r="B137" s="65" t="s">
        <v>98</v>
      </c>
      <c r="C137" s="278">
        <f t="shared" si="17"/>
        <v>372000</v>
      </c>
      <c r="D137" s="278">
        <f t="shared" si="17"/>
        <v>350000</v>
      </c>
      <c r="E137" s="68">
        <f t="shared" si="17"/>
        <v>350000</v>
      </c>
    </row>
    <row r="138" spans="1:5" s="19" customFormat="1" ht="15" customHeight="1">
      <c r="A138" s="183">
        <v>38</v>
      </c>
      <c r="B138" s="65" t="s">
        <v>99</v>
      </c>
      <c r="C138" s="278">
        <f t="shared" si="17"/>
        <v>372000</v>
      </c>
      <c r="D138" s="278">
        <v>350000</v>
      </c>
      <c r="E138" s="68">
        <v>350000</v>
      </c>
    </row>
    <row r="139" spans="1:5" s="19" customFormat="1" ht="15" customHeight="1">
      <c r="A139" s="184">
        <v>3811</v>
      </c>
      <c r="B139" s="54" t="s">
        <v>100</v>
      </c>
      <c r="C139" s="279">
        <v>372000</v>
      </c>
      <c r="D139" s="279"/>
      <c r="E139" s="50"/>
    </row>
    <row r="140" spans="1:5" s="19" customFormat="1" ht="15" customHeight="1">
      <c r="A140" s="180" t="s">
        <v>123</v>
      </c>
      <c r="B140" s="95" t="s">
        <v>241</v>
      </c>
      <c r="C140" s="292">
        <f aca="true" t="shared" si="18" ref="C140:E141">C141</f>
        <v>98500</v>
      </c>
      <c r="D140" s="292">
        <f t="shared" si="18"/>
        <v>100000</v>
      </c>
      <c r="E140" s="78">
        <f t="shared" si="18"/>
        <v>100000</v>
      </c>
    </row>
    <row r="141" spans="1:5" s="19" customFormat="1" ht="18" customHeight="1">
      <c r="A141" s="196" t="s">
        <v>124</v>
      </c>
      <c r="B141" s="51"/>
      <c r="C141" s="353">
        <f t="shared" si="18"/>
        <v>98500</v>
      </c>
      <c r="D141" s="353">
        <f t="shared" si="18"/>
        <v>100000</v>
      </c>
      <c r="E141" s="78">
        <f t="shared" si="18"/>
        <v>100000</v>
      </c>
    </row>
    <row r="142" spans="1:5" s="19" customFormat="1" ht="17.25" customHeight="1">
      <c r="A142" s="181" t="s">
        <v>125</v>
      </c>
      <c r="B142" s="52"/>
      <c r="C142" s="276">
        <f>C143+C148+C152</f>
        <v>98500</v>
      </c>
      <c r="D142" s="276">
        <f>D143+D148+D152</f>
        <v>100000</v>
      </c>
      <c r="E142" s="72">
        <f>E143+E148+E152</f>
        <v>100000</v>
      </c>
    </row>
    <row r="143" spans="1:5" s="19" customFormat="1" ht="15" customHeight="1">
      <c r="A143" s="182" t="s">
        <v>126</v>
      </c>
      <c r="B143" s="53"/>
      <c r="C143" s="277">
        <f aca="true" t="shared" si="19" ref="C143:E144">C144</f>
        <v>38500</v>
      </c>
      <c r="D143" s="277">
        <v>40000</v>
      </c>
      <c r="E143" s="73">
        <v>40000</v>
      </c>
    </row>
    <row r="144" spans="1:5" s="19" customFormat="1" ht="15" customHeight="1">
      <c r="A144" s="183">
        <v>3</v>
      </c>
      <c r="B144" s="65" t="s">
        <v>98</v>
      </c>
      <c r="C144" s="278">
        <f t="shared" si="19"/>
        <v>38500</v>
      </c>
      <c r="D144" s="278">
        <f t="shared" si="19"/>
        <v>40000</v>
      </c>
      <c r="E144" s="68">
        <f t="shared" si="19"/>
        <v>40000</v>
      </c>
    </row>
    <row r="145" spans="1:5" s="19" customFormat="1" ht="15" customHeight="1">
      <c r="A145" s="183">
        <v>32</v>
      </c>
      <c r="B145" s="65" t="s">
        <v>42</v>
      </c>
      <c r="C145" s="278">
        <f>C146+C147</f>
        <v>38500</v>
      </c>
      <c r="D145" s="278">
        <v>40000</v>
      </c>
      <c r="E145" s="68">
        <v>40000</v>
      </c>
    </row>
    <row r="146" spans="1:5" s="19" customFormat="1" ht="15" customHeight="1">
      <c r="A146" s="184">
        <v>3234</v>
      </c>
      <c r="B146" s="54" t="s">
        <v>127</v>
      </c>
      <c r="C146" s="279">
        <v>36000</v>
      </c>
      <c r="D146" s="279"/>
      <c r="E146" s="50"/>
    </row>
    <row r="147" spans="1:5" s="19" customFormat="1" ht="15" customHeight="1">
      <c r="A147" s="184">
        <v>3234</v>
      </c>
      <c r="B147" s="54" t="s">
        <v>194</v>
      </c>
      <c r="C147" s="279">
        <v>2500</v>
      </c>
      <c r="D147" s="279"/>
      <c r="E147" s="50"/>
    </row>
    <row r="148" spans="1:5" s="19" customFormat="1" ht="15" customHeight="1">
      <c r="A148" s="182" t="s">
        <v>128</v>
      </c>
      <c r="B148" s="53"/>
      <c r="C148" s="277">
        <f aca="true" t="shared" si="20" ref="C148:E149">C149</f>
        <v>30000</v>
      </c>
      <c r="D148" s="277">
        <v>30000</v>
      </c>
      <c r="E148" s="73">
        <f t="shared" si="20"/>
        <v>30000</v>
      </c>
    </row>
    <row r="149" spans="1:5" s="19" customFormat="1" ht="15" customHeight="1">
      <c r="A149" s="183">
        <v>3</v>
      </c>
      <c r="B149" s="65" t="s">
        <v>98</v>
      </c>
      <c r="C149" s="278">
        <f t="shared" si="20"/>
        <v>30000</v>
      </c>
      <c r="D149" s="278">
        <f t="shared" si="20"/>
        <v>30000</v>
      </c>
      <c r="E149" s="68">
        <f t="shared" si="20"/>
        <v>30000</v>
      </c>
    </row>
    <row r="150" spans="1:5" s="19" customFormat="1" ht="15" customHeight="1">
      <c r="A150" s="183">
        <v>32</v>
      </c>
      <c r="B150" s="65" t="s">
        <v>42</v>
      </c>
      <c r="C150" s="278">
        <f>C155</f>
        <v>30000</v>
      </c>
      <c r="D150" s="278">
        <v>30000</v>
      </c>
      <c r="E150" s="68">
        <v>30000</v>
      </c>
    </row>
    <row r="151" spans="1:5" s="19" customFormat="1" ht="15" customHeight="1">
      <c r="A151" s="380">
        <v>3236</v>
      </c>
      <c r="B151" s="108" t="s">
        <v>192</v>
      </c>
      <c r="C151" s="381">
        <v>30000</v>
      </c>
      <c r="D151" s="369"/>
      <c r="E151" s="370"/>
    </row>
    <row r="152" spans="1:13" s="382" customFormat="1" ht="15" customHeight="1">
      <c r="A152" s="218" t="s">
        <v>362</v>
      </c>
      <c r="B152" s="122"/>
      <c r="C152" s="311">
        <f>C153</f>
        <v>30000</v>
      </c>
      <c r="D152" s="277">
        <v>30000</v>
      </c>
      <c r="E152" s="73">
        <v>30000</v>
      </c>
      <c r="F152" s="383"/>
      <c r="G152" s="383"/>
      <c r="H152" s="383"/>
      <c r="I152" s="383"/>
      <c r="J152" s="383"/>
      <c r="K152" s="383"/>
      <c r="L152" s="383"/>
      <c r="M152" s="383"/>
    </row>
    <row r="153" spans="1:5" s="19" customFormat="1" ht="15" customHeight="1">
      <c r="A153" s="216">
        <v>3</v>
      </c>
      <c r="B153" s="106" t="s">
        <v>98</v>
      </c>
      <c r="C153" s="313">
        <f>C154</f>
        <v>30000</v>
      </c>
      <c r="D153" s="278"/>
      <c r="E153" s="68"/>
    </row>
    <row r="154" spans="1:5" s="19" customFormat="1" ht="15" customHeight="1">
      <c r="A154" s="216">
        <v>32</v>
      </c>
      <c r="B154" s="106" t="s">
        <v>42</v>
      </c>
      <c r="C154" s="313">
        <f>C155</f>
        <v>30000</v>
      </c>
      <c r="D154" s="278"/>
      <c r="E154" s="68"/>
    </row>
    <row r="155" spans="1:5" s="19" customFormat="1" ht="15" customHeight="1">
      <c r="A155" s="198">
        <v>3236</v>
      </c>
      <c r="B155" s="108" t="s">
        <v>363</v>
      </c>
      <c r="C155" s="293">
        <v>30000</v>
      </c>
      <c r="D155" s="293"/>
      <c r="E155" s="50"/>
    </row>
    <row r="156" spans="1:5" s="19" customFormat="1" ht="28.5" customHeight="1">
      <c r="A156" s="180" t="s">
        <v>129</v>
      </c>
      <c r="B156" s="95" t="s">
        <v>243</v>
      </c>
      <c r="C156" s="292">
        <f>C157</f>
        <v>1392600</v>
      </c>
      <c r="D156" s="292">
        <f>D157</f>
        <v>1320000</v>
      </c>
      <c r="E156" s="78">
        <f>E157</f>
        <v>1320000</v>
      </c>
    </row>
    <row r="157" spans="1:5" s="19" customFormat="1" ht="16.5" customHeight="1">
      <c r="A157" s="196" t="s">
        <v>242</v>
      </c>
      <c r="B157" s="51"/>
      <c r="C157" s="353">
        <f>C158+C179</f>
        <v>1392600</v>
      </c>
      <c r="D157" s="353">
        <f>D158+D179</f>
        <v>1320000</v>
      </c>
      <c r="E157" s="78">
        <f>E158+E179</f>
        <v>1320000</v>
      </c>
    </row>
    <row r="158" spans="1:5" s="19" customFormat="1" ht="15" customHeight="1">
      <c r="A158" s="181" t="s">
        <v>130</v>
      </c>
      <c r="B158" s="52"/>
      <c r="C158" s="276">
        <f>C159</f>
        <v>977600</v>
      </c>
      <c r="D158" s="276">
        <f>D159</f>
        <v>940000</v>
      </c>
      <c r="E158" s="72">
        <f>E159</f>
        <v>940000</v>
      </c>
    </row>
    <row r="159" spans="1:5" s="19" customFormat="1" ht="15" customHeight="1">
      <c r="A159" s="398" t="s">
        <v>176</v>
      </c>
      <c r="B159" s="399"/>
      <c r="C159" s="317">
        <f>C161</f>
        <v>977600</v>
      </c>
      <c r="D159" s="317">
        <f>D161</f>
        <v>940000</v>
      </c>
      <c r="E159" s="82">
        <f>E161</f>
        <v>940000</v>
      </c>
    </row>
    <row r="160" spans="1:5" s="19" customFormat="1" ht="15" customHeight="1">
      <c r="A160" s="199" t="s">
        <v>177</v>
      </c>
      <c r="B160" s="83" t="s">
        <v>178</v>
      </c>
      <c r="C160" s="295"/>
      <c r="D160" s="295"/>
      <c r="E160" s="81"/>
    </row>
    <row r="161" spans="1:5" s="19" customFormat="1" ht="15" customHeight="1">
      <c r="A161" s="183">
        <v>3</v>
      </c>
      <c r="B161" s="65" t="s">
        <v>98</v>
      </c>
      <c r="C161" s="278">
        <f>C162+C167</f>
        <v>977600</v>
      </c>
      <c r="D161" s="278">
        <f>D162+D167</f>
        <v>940000</v>
      </c>
      <c r="E161" s="68">
        <f>E162+E167</f>
        <v>940000</v>
      </c>
    </row>
    <row r="162" spans="1:5" s="19" customFormat="1" ht="15" customHeight="1">
      <c r="A162" s="183">
        <v>31</v>
      </c>
      <c r="B162" s="65" t="s">
        <v>38</v>
      </c>
      <c r="C162" s="278">
        <f>SUM(C163:C166)</f>
        <v>829600</v>
      </c>
      <c r="D162" s="278">
        <v>840000</v>
      </c>
      <c r="E162" s="68">
        <v>840000</v>
      </c>
    </row>
    <row r="163" spans="1:5" s="19" customFormat="1" ht="15" customHeight="1">
      <c r="A163" s="184">
        <v>3111</v>
      </c>
      <c r="B163" s="54" t="s">
        <v>131</v>
      </c>
      <c r="C163" s="279">
        <v>700000</v>
      </c>
      <c r="D163" s="279"/>
      <c r="E163" s="50"/>
    </row>
    <row r="164" spans="1:5" s="19" customFormat="1" ht="15" customHeight="1">
      <c r="A164" s="184">
        <v>3121</v>
      </c>
      <c r="B164" s="54" t="s">
        <v>40</v>
      </c>
      <c r="C164" s="279">
        <v>22600</v>
      </c>
      <c r="D164" s="279"/>
      <c r="E164" s="50"/>
    </row>
    <row r="165" spans="1:5" s="19" customFormat="1" ht="15" customHeight="1">
      <c r="A165" s="184">
        <v>3132</v>
      </c>
      <c r="B165" s="54" t="s">
        <v>132</v>
      </c>
      <c r="C165" s="279">
        <v>95000</v>
      </c>
      <c r="D165" s="279"/>
      <c r="E165" s="50"/>
    </row>
    <row r="166" spans="1:5" s="19" customFormat="1" ht="14.25" customHeight="1">
      <c r="A166" s="184">
        <v>3133</v>
      </c>
      <c r="B166" s="54" t="s">
        <v>133</v>
      </c>
      <c r="C166" s="279">
        <v>12000</v>
      </c>
      <c r="D166" s="279"/>
      <c r="E166" s="50"/>
    </row>
    <row r="167" spans="1:5" s="19" customFormat="1" ht="18" customHeight="1">
      <c r="A167" s="183">
        <v>32</v>
      </c>
      <c r="B167" s="65" t="s">
        <v>42</v>
      </c>
      <c r="C167" s="278">
        <f>SUM(C168:C178)</f>
        <v>148000</v>
      </c>
      <c r="D167" s="278">
        <v>100000</v>
      </c>
      <c r="E167" s="68">
        <v>100000</v>
      </c>
    </row>
    <row r="168" spans="1:5" s="19" customFormat="1" ht="17.25" customHeight="1">
      <c r="A168" s="184">
        <v>3212</v>
      </c>
      <c r="B168" s="54" t="s">
        <v>198</v>
      </c>
      <c r="C168" s="279">
        <v>27000</v>
      </c>
      <c r="D168" s="279"/>
      <c r="E168" s="50"/>
    </row>
    <row r="169" spans="1:5" s="19" customFormat="1" ht="15.75" customHeight="1">
      <c r="A169" s="184">
        <v>3213</v>
      </c>
      <c r="B169" s="54" t="s">
        <v>81</v>
      </c>
      <c r="C169" s="279">
        <v>2000</v>
      </c>
      <c r="D169" s="279"/>
      <c r="E169" s="50"/>
    </row>
    <row r="170" spans="1:5" s="19" customFormat="1" ht="15" customHeight="1">
      <c r="A170" s="184">
        <v>3221</v>
      </c>
      <c r="B170" s="54" t="s">
        <v>105</v>
      </c>
      <c r="C170" s="279">
        <v>15000</v>
      </c>
      <c r="D170" s="279"/>
      <c r="E170" s="50"/>
    </row>
    <row r="171" spans="1:5" s="19" customFormat="1" ht="15" customHeight="1">
      <c r="A171" s="184">
        <v>3223</v>
      </c>
      <c r="B171" s="54" t="s">
        <v>203</v>
      </c>
      <c r="C171" s="279">
        <v>30000</v>
      </c>
      <c r="D171" s="279"/>
      <c r="E171" s="50"/>
    </row>
    <row r="172" spans="1:5" s="19" customFormat="1" ht="15" customHeight="1">
      <c r="A172" s="184">
        <v>3225</v>
      </c>
      <c r="B172" s="54" t="s">
        <v>85</v>
      </c>
      <c r="C172" s="279">
        <v>10000</v>
      </c>
      <c r="D172" s="279"/>
      <c r="E172" s="50"/>
    </row>
    <row r="173" spans="1:5" s="19" customFormat="1" ht="15" customHeight="1">
      <c r="A173" s="184">
        <v>3231</v>
      </c>
      <c r="B173" s="54" t="s">
        <v>82</v>
      </c>
      <c r="C173" s="279">
        <v>5000</v>
      </c>
      <c r="D173" s="279"/>
      <c r="E173" s="50"/>
    </row>
    <row r="174" spans="1:5" s="19" customFormat="1" ht="24" customHeight="1">
      <c r="A174" s="184">
        <v>3232</v>
      </c>
      <c r="B174" s="54" t="s">
        <v>184</v>
      </c>
      <c r="C174" s="279">
        <v>5000</v>
      </c>
      <c r="D174" s="279"/>
      <c r="E174" s="50"/>
    </row>
    <row r="175" spans="1:5" s="19" customFormat="1" ht="22.5" customHeight="1">
      <c r="A175" s="200">
        <v>3234</v>
      </c>
      <c r="B175" s="56" t="s">
        <v>258</v>
      </c>
      <c r="C175" s="285">
        <v>8000</v>
      </c>
      <c r="D175" s="285"/>
      <c r="E175" s="50"/>
    </row>
    <row r="176" spans="1:5" s="19" customFormat="1" ht="14.25" customHeight="1">
      <c r="A176" s="200">
        <v>3234</v>
      </c>
      <c r="B176" s="56" t="s">
        <v>288</v>
      </c>
      <c r="C176" s="285">
        <v>25000</v>
      </c>
      <c r="D176" s="285"/>
      <c r="E176" s="50"/>
    </row>
    <row r="177" spans="1:5" s="19" customFormat="1" ht="14.25" customHeight="1">
      <c r="A177" s="200">
        <v>3234</v>
      </c>
      <c r="B177" s="56" t="s">
        <v>355</v>
      </c>
      <c r="C177" s="285">
        <v>11000</v>
      </c>
      <c r="D177" s="285"/>
      <c r="E177" s="50"/>
    </row>
    <row r="178" spans="1:5" s="19" customFormat="1" ht="15" customHeight="1">
      <c r="A178" s="200">
        <v>3299</v>
      </c>
      <c r="B178" s="56" t="s">
        <v>46</v>
      </c>
      <c r="C178" s="285">
        <v>10000</v>
      </c>
      <c r="D178" s="285"/>
      <c r="E178" s="50"/>
    </row>
    <row r="179" spans="1:5" s="19" customFormat="1" ht="15" customHeight="1">
      <c r="A179" s="400" t="s">
        <v>134</v>
      </c>
      <c r="B179" s="401"/>
      <c r="C179" s="345">
        <f>C181+C186+C191</f>
        <v>415000</v>
      </c>
      <c r="D179" s="345">
        <f>D181+D186+D191</f>
        <v>380000</v>
      </c>
      <c r="E179" s="71">
        <f>E181+E186+E191</f>
        <v>380000</v>
      </c>
    </row>
    <row r="180" spans="1:5" s="19" customFormat="1" ht="15" customHeight="1">
      <c r="A180" s="201" t="s">
        <v>206</v>
      </c>
      <c r="B180" s="86"/>
      <c r="C180" s="296"/>
      <c r="D180" s="296"/>
      <c r="E180" s="87"/>
    </row>
    <row r="181" spans="1:5" s="19" customFormat="1" ht="15" customHeight="1">
      <c r="A181" s="402" t="s">
        <v>179</v>
      </c>
      <c r="B181" s="403"/>
      <c r="C181" s="344">
        <f aca="true" t="shared" si="21" ref="C181:E183">C182</f>
        <v>100000</v>
      </c>
      <c r="D181" s="344">
        <f t="shared" si="21"/>
        <v>100000</v>
      </c>
      <c r="E181" s="85">
        <f t="shared" si="21"/>
        <v>100000</v>
      </c>
    </row>
    <row r="182" spans="1:5" s="19" customFormat="1" ht="15.75" customHeight="1">
      <c r="A182" s="188">
        <v>3</v>
      </c>
      <c r="B182" s="66" t="s">
        <v>98</v>
      </c>
      <c r="C182" s="284">
        <f t="shared" si="21"/>
        <v>100000</v>
      </c>
      <c r="D182" s="284">
        <f t="shared" si="21"/>
        <v>100000</v>
      </c>
      <c r="E182" s="70">
        <f t="shared" si="21"/>
        <v>100000</v>
      </c>
    </row>
    <row r="183" spans="1:5" s="19" customFormat="1" ht="15.75" customHeight="1">
      <c r="A183" s="188">
        <v>38</v>
      </c>
      <c r="B183" s="67" t="s">
        <v>135</v>
      </c>
      <c r="C183" s="284">
        <f t="shared" si="21"/>
        <v>100000</v>
      </c>
      <c r="D183" s="284">
        <v>100000</v>
      </c>
      <c r="E183" s="70">
        <v>100000</v>
      </c>
    </row>
    <row r="184" spans="1:5" s="4" customFormat="1" ht="15" customHeight="1">
      <c r="A184" s="189">
        <v>3811</v>
      </c>
      <c r="B184" s="60" t="s">
        <v>100</v>
      </c>
      <c r="C184" s="285">
        <v>100000</v>
      </c>
      <c r="D184" s="285"/>
      <c r="E184" s="50"/>
    </row>
    <row r="185" spans="1:5" s="4" customFormat="1" ht="22.5" customHeight="1">
      <c r="A185" s="384" t="s">
        <v>196</v>
      </c>
      <c r="B185" s="385"/>
      <c r="C185" s="297"/>
      <c r="D185" s="297"/>
      <c r="E185" s="103"/>
    </row>
    <row r="186" spans="1:5" ht="16.5" customHeight="1">
      <c r="A186" s="202" t="s">
        <v>197</v>
      </c>
      <c r="B186" s="84" t="s">
        <v>180</v>
      </c>
      <c r="C186" s="295">
        <f aca="true" t="shared" si="22" ref="C186:E187">C187</f>
        <v>85000</v>
      </c>
      <c r="D186" s="295">
        <f t="shared" si="22"/>
        <v>50000</v>
      </c>
      <c r="E186" s="85">
        <f t="shared" si="22"/>
        <v>50000</v>
      </c>
    </row>
    <row r="187" spans="1:5" ht="15.75" customHeight="1">
      <c r="A187" s="188">
        <v>3</v>
      </c>
      <c r="B187" s="66" t="s">
        <v>98</v>
      </c>
      <c r="C187" s="284">
        <f t="shared" si="22"/>
        <v>85000</v>
      </c>
      <c r="D187" s="284">
        <f t="shared" si="22"/>
        <v>50000</v>
      </c>
      <c r="E187" s="70">
        <f t="shared" si="22"/>
        <v>50000</v>
      </c>
    </row>
    <row r="188" spans="1:5" ht="15" customHeight="1">
      <c r="A188" s="188">
        <v>38</v>
      </c>
      <c r="B188" s="66" t="s">
        <v>51</v>
      </c>
      <c r="C188" s="284">
        <f>C189+C190</f>
        <v>85000</v>
      </c>
      <c r="D188" s="284">
        <v>50000</v>
      </c>
      <c r="E188" s="70">
        <v>50000</v>
      </c>
    </row>
    <row r="189" spans="1:5" ht="12.75">
      <c r="A189" s="203">
        <v>3811</v>
      </c>
      <c r="B189" s="113" t="s">
        <v>199</v>
      </c>
      <c r="C189" s="298">
        <v>25000</v>
      </c>
      <c r="D189" s="298"/>
      <c r="E189" s="50"/>
    </row>
    <row r="190" spans="1:5" ht="12.75">
      <c r="A190" s="203">
        <v>3811</v>
      </c>
      <c r="B190" s="113" t="s">
        <v>337</v>
      </c>
      <c r="C190" s="298">
        <v>60000</v>
      </c>
      <c r="D190" s="298"/>
      <c r="E190" s="50"/>
    </row>
    <row r="191" spans="1:5" ht="15.75" customHeight="1">
      <c r="A191" s="190" t="s">
        <v>204</v>
      </c>
      <c r="B191" s="61"/>
      <c r="C191" s="310">
        <f aca="true" t="shared" si="23" ref="C191:E192">C192</f>
        <v>230000</v>
      </c>
      <c r="D191" s="310">
        <f t="shared" si="23"/>
        <v>230000</v>
      </c>
      <c r="E191" s="69">
        <f t="shared" si="23"/>
        <v>230000</v>
      </c>
    </row>
    <row r="192" spans="1:5" ht="13.5" customHeight="1">
      <c r="A192" s="188">
        <v>3</v>
      </c>
      <c r="B192" s="67" t="s">
        <v>98</v>
      </c>
      <c r="C192" s="284">
        <f t="shared" si="23"/>
        <v>230000</v>
      </c>
      <c r="D192" s="284">
        <f t="shared" si="23"/>
        <v>230000</v>
      </c>
      <c r="E192" s="70">
        <f t="shared" si="23"/>
        <v>230000</v>
      </c>
    </row>
    <row r="193" spans="1:5" ht="12.75">
      <c r="A193" s="188">
        <v>37</v>
      </c>
      <c r="B193" s="67" t="s">
        <v>137</v>
      </c>
      <c r="C193" s="284">
        <f>C194+C195</f>
        <v>230000</v>
      </c>
      <c r="D193" s="284">
        <v>230000</v>
      </c>
      <c r="E193" s="70">
        <v>230000</v>
      </c>
    </row>
    <row r="194" spans="1:5" ht="12.75">
      <c r="A194" s="189">
        <v>3721</v>
      </c>
      <c r="B194" s="60" t="s">
        <v>282</v>
      </c>
      <c r="C194" s="285">
        <v>120000</v>
      </c>
      <c r="D194" s="285"/>
      <c r="E194" s="50"/>
    </row>
    <row r="195" spans="1:5" ht="12.75">
      <c r="A195" s="189">
        <v>3721</v>
      </c>
      <c r="B195" s="60" t="s">
        <v>283</v>
      </c>
      <c r="C195" s="285">
        <v>110000</v>
      </c>
      <c r="D195" s="285"/>
      <c r="E195" s="50"/>
    </row>
    <row r="196" spans="1:5" ht="12.75">
      <c r="A196" s="204" t="s">
        <v>136</v>
      </c>
      <c r="B196" s="80" t="s">
        <v>244</v>
      </c>
      <c r="C196" s="286">
        <f>C197</f>
        <v>878500</v>
      </c>
      <c r="D196" s="286">
        <f>D197</f>
        <v>287000</v>
      </c>
      <c r="E196" s="79">
        <f>E197</f>
        <v>287000</v>
      </c>
    </row>
    <row r="197" spans="1:5" ht="13.5" customHeight="1">
      <c r="A197" s="205" t="s">
        <v>138</v>
      </c>
      <c r="B197" s="62"/>
      <c r="C197" s="352">
        <f>C198+C227+C232</f>
        <v>878500</v>
      </c>
      <c r="D197" s="352">
        <f>D198+D227+D232</f>
        <v>287000</v>
      </c>
      <c r="E197" s="79">
        <f>E198+E227+E232</f>
        <v>287000</v>
      </c>
    </row>
    <row r="198" spans="1:5" ht="12.75">
      <c r="A198" s="406" t="s">
        <v>139</v>
      </c>
      <c r="B198" s="405"/>
      <c r="C198" s="346">
        <f>C200+C219+C223</f>
        <v>728500</v>
      </c>
      <c r="D198" s="346">
        <f>D200+D219+D223</f>
        <v>197000</v>
      </c>
      <c r="E198" s="71">
        <f>E200+E219+E223</f>
        <v>197000</v>
      </c>
    </row>
    <row r="199" spans="1:5" ht="12.75">
      <c r="A199" s="206" t="s">
        <v>181</v>
      </c>
      <c r="B199" s="88"/>
      <c r="C199" s="347"/>
      <c r="D199" s="299"/>
      <c r="E199" s="87"/>
    </row>
    <row r="200" spans="1:5" ht="12.75">
      <c r="A200" s="402" t="s">
        <v>155</v>
      </c>
      <c r="B200" s="403"/>
      <c r="C200" s="344">
        <f>C201</f>
        <v>707500</v>
      </c>
      <c r="D200" s="344">
        <f>D201</f>
        <v>182000</v>
      </c>
      <c r="E200" s="85">
        <f>E201</f>
        <v>182000</v>
      </c>
    </row>
    <row r="201" spans="1:5" ht="12.75">
      <c r="A201" s="188">
        <v>3</v>
      </c>
      <c r="B201" s="66" t="s">
        <v>98</v>
      </c>
      <c r="C201" s="284">
        <f>C202+C207+C217</f>
        <v>707500</v>
      </c>
      <c r="D201" s="284">
        <f>D202+D207+D217</f>
        <v>182000</v>
      </c>
      <c r="E201" s="70">
        <f>E202+E207+E217</f>
        <v>182000</v>
      </c>
    </row>
    <row r="202" spans="1:5" ht="12.75">
      <c r="A202" s="188">
        <v>31</v>
      </c>
      <c r="B202" s="67" t="s">
        <v>38</v>
      </c>
      <c r="C202" s="284">
        <f>SUM(C203:C206)</f>
        <v>95000</v>
      </c>
      <c r="D202" s="284">
        <v>97000</v>
      </c>
      <c r="E202" s="70">
        <v>97000</v>
      </c>
    </row>
    <row r="203" spans="1:5" ht="12.75">
      <c r="A203" s="189">
        <v>3111</v>
      </c>
      <c r="B203" s="60" t="s">
        <v>131</v>
      </c>
      <c r="C203" s="285">
        <v>80000</v>
      </c>
      <c r="D203" s="285"/>
      <c r="E203" s="50"/>
    </row>
    <row r="204" spans="1:5" ht="12.75">
      <c r="A204" s="189">
        <v>3121</v>
      </c>
      <c r="B204" s="56" t="s">
        <v>40</v>
      </c>
      <c r="C204" s="285">
        <v>2500</v>
      </c>
      <c r="D204" s="285"/>
      <c r="E204" s="50"/>
    </row>
    <row r="205" spans="1:5" ht="13.5" customHeight="1">
      <c r="A205" s="189">
        <v>3132</v>
      </c>
      <c r="B205" s="56" t="s">
        <v>132</v>
      </c>
      <c r="C205" s="285">
        <v>11000</v>
      </c>
      <c r="D205" s="285"/>
      <c r="E205" s="50"/>
    </row>
    <row r="206" spans="1:5" ht="15.75" customHeight="1">
      <c r="A206" s="189">
        <v>3133</v>
      </c>
      <c r="B206" s="56" t="s">
        <v>172</v>
      </c>
      <c r="C206" s="285">
        <v>1500</v>
      </c>
      <c r="D206" s="285"/>
      <c r="E206" s="50"/>
    </row>
    <row r="207" spans="1:5" ht="12.75">
      <c r="A207" s="188">
        <v>32</v>
      </c>
      <c r="B207" s="66" t="s">
        <v>42</v>
      </c>
      <c r="C207" s="284">
        <f>SUM(C208:C216)</f>
        <v>607500</v>
      </c>
      <c r="D207" s="284">
        <v>80000</v>
      </c>
      <c r="E207" s="70">
        <v>80000</v>
      </c>
    </row>
    <row r="208" spans="1:5" ht="12.75" customHeight="1">
      <c r="A208" s="189">
        <v>3211</v>
      </c>
      <c r="B208" s="56" t="s">
        <v>80</v>
      </c>
      <c r="C208" s="285">
        <v>1500</v>
      </c>
      <c r="D208" s="285"/>
      <c r="E208" s="50"/>
    </row>
    <row r="209" spans="1:5" ht="12.75">
      <c r="A209" s="189">
        <v>3213</v>
      </c>
      <c r="B209" s="56" t="s">
        <v>81</v>
      </c>
      <c r="C209" s="285">
        <v>1000</v>
      </c>
      <c r="D209" s="285"/>
      <c r="E209" s="50"/>
    </row>
    <row r="210" spans="1:5" ht="12.75">
      <c r="A210" s="189">
        <v>3221</v>
      </c>
      <c r="B210" s="56" t="s">
        <v>105</v>
      </c>
      <c r="C210" s="285">
        <v>1000</v>
      </c>
      <c r="D210" s="285"/>
      <c r="E210" s="50"/>
    </row>
    <row r="211" spans="1:5" ht="12.75">
      <c r="A211" s="189">
        <v>3223</v>
      </c>
      <c r="B211" s="56" t="s">
        <v>75</v>
      </c>
      <c r="C211" s="285">
        <v>18000</v>
      </c>
      <c r="D211" s="285"/>
      <c r="E211" s="50"/>
    </row>
    <row r="212" spans="1:5" ht="12.75">
      <c r="A212" s="189">
        <v>3225</v>
      </c>
      <c r="B212" s="56" t="s">
        <v>85</v>
      </c>
      <c r="C212" s="285">
        <v>70000</v>
      </c>
      <c r="D212" s="285"/>
      <c r="E212" s="50"/>
    </row>
    <row r="213" spans="1:5" ht="12.75">
      <c r="A213" s="189">
        <v>3231</v>
      </c>
      <c r="B213" s="56" t="s">
        <v>82</v>
      </c>
      <c r="C213" s="285">
        <v>4000</v>
      </c>
      <c r="D213" s="285"/>
      <c r="E213" s="50"/>
    </row>
    <row r="214" spans="1:5" ht="12.75">
      <c r="A214" s="189">
        <v>3232</v>
      </c>
      <c r="B214" s="56" t="s">
        <v>289</v>
      </c>
      <c r="C214" s="285">
        <v>500000</v>
      </c>
      <c r="D214" s="285"/>
      <c r="E214" s="50"/>
    </row>
    <row r="215" spans="1:5" ht="12.75">
      <c r="A215" s="189">
        <v>3293</v>
      </c>
      <c r="B215" s="56" t="s">
        <v>73</v>
      </c>
      <c r="C215" s="285">
        <v>2000</v>
      </c>
      <c r="D215" s="285"/>
      <c r="E215" s="50"/>
    </row>
    <row r="216" spans="1:5" ht="12.75">
      <c r="A216" s="189">
        <v>3299</v>
      </c>
      <c r="B216" s="56" t="s">
        <v>46</v>
      </c>
      <c r="C216" s="285">
        <v>10000</v>
      </c>
      <c r="D216" s="285"/>
      <c r="E216" s="50"/>
    </row>
    <row r="217" spans="1:5" ht="12.75">
      <c r="A217" s="188">
        <v>34</v>
      </c>
      <c r="B217" s="226" t="s">
        <v>47</v>
      </c>
      <c r="C217" s="300">
        <f>C218</f>
        <v>5000</v>
      </c>
      <c r="D217" s="300">
        <v>5000</v>
      </c>
      <c r="E217" s="70">
        <v>5000</v>
      </c>
    </row>
    <row r="218" spans="1:5" ht="12.75">
      <c r="A218" s="189">
        <v>3431</v>
      </c>
      <c r="B218" s="224" t="s">
        <v>83</v>
      </c>
      <c r="C218" s="301">
        <v>5000</v>
      </c>
      <c r="D218" s="301"/>
      <c r="E218" s="50"/>
    </row>
    <row r="219" spans="1:5" s="11" customFormat="1" ht="12.75">
      <c r="A219" s="334" t="s">
        <v>290</v>
      </c>
      <c r="B219" s="335"/>
      <c r="C219" s="336">
        <f aca="true" t="shared" si="24" ref="C219:E221">C220</f>
        <v>6000</v>
      </c>
      <c r="D219" s="336">
        <f t="shared" si="24"/>
        <v>0</v>
      </c>
      <c r="E219" s="337">
        <f t="shared" si="24"/>
        <v>0</v>
      </c>
    </row>
    <row r="220" spans="1:5" ht="12.75">
      <c r="A220" s="227">
        <v>4</v>
      </c>
      <c r="B220" s="228" t="s">
        <v>117</v>
      </c>
      <c r="C220" s="300">
        <f t="shared" si="24"/>
        <v>6000</v>
      </c>
      <c r="D220" s="300">
        <f t="shared" si="24"/>
        <v>0</v>
      </c>
      <c r="E220" s="273">
        <f t="shared" si="24"/>
        <v>0</v>
      </c>
    </row>
    <row r="221" spans="1:5" ht="12.75">
      <c r="A221" s="227">
        <v>42</v>
      </c>
      <c r="B221" s="228" t="s">
        <v>291</v>
      </c>
      <c r="C221" s="300">
        <f t="shared" si="24"/>
        <v>6000</v>
      </c>
      <c r="D221" s="300">
        <f t="shared" si="24"/>
        <v>0</v>
      </c>
      <c r="E221" s="273">
        <f t="shared" si="24"/>
        <v>0</v>
      </c>
    </row>
    <row r="222" spans="1:5" ht="12.75">
      <c r="A222" s="189">
        <v>4221</v>
      </c>
      <c r="B222" s="224" t="s">
        <v>292</v>
      </c>
      <c r="C222" s="301">
        <v>6000</v>
      </c>
      <c r="D222" s="349"/>
      <c r="E222" s="50"/>
    </row>
    <row r="223" spans="1:5" ht="12.75">
      <c r="A223" s="386" t="s">
        <v>201</v>
      </c>
      <c r="B223" s="408"/>
      <c r="C223" s="348">
        <f aca="true" t="shared" si="25" ref="C223:E225">C224</f>
        <v>15000</v>
      </c>
      <c r="D223" s="348">
        <f t="shared" si="25"/>
        <v>15000</v>
      </c>
      <c r="E223" s="69">
        <f t="shared" si="25"/>
        <v>15000</v>
      </c>
    </row>
    <row r="224" spans="1:5" ht="12.75">
      <c r="A224" s="188">
        <v>4</v>
      </c>
      <c r="B224" s="66" t="s">
        <v>117</v>
      </c>
      <c r="C224" s="284">
        <f t="shared" si="25"/>
        <v>15000</v>
      </c>
      <c r="D224" s="284">
        <f t="shared" si="25"/>
        <v>15000</v>
      </c>
      <c r="E224" s="70">
        <f t="shared" si="25"/>
        <v>15000</v>
      </c>
    </row>
    <row r="225" spans="1:5" ht="22.5">
      <c r="A225" s="188">
        <v>42</v>
      </c>
      <c r="B225" s="66" t="s">
        <v>118</v>
      </c>
      <c r="C225" s="284">
        <f t="shared" si="25"/>
        <v>15000</v>
      </c>
      <c r="D225" s="284">
        <v>15000</v>
      </c>
      <c r="E225" s="70">
        <v>15000</v>
      </c>
    </row>
    <row r="226" spans="1:5" ht="12.75">
      <c r="A226" s="189">
        <v>4241</v>
      </c>
      <c r="B226" s="56" t="s">
        <v>140</v>
      </c>
      <c r="C226" s="285">
        <v>15000</v>
      </c>
      <c r="D226" s="350"/>
      <c r="E226" s="50"/>
    </row>
    <row r="227" spans="1:5" ht="12.75">
      <c r="A227" s="406" t="s">
        <v>141</v>
      </c>
      <c r="B227" s="405"/>
      <c r="C227" s="346">
        <f aca="true" t="shared" si="26" ref="C227:E230">C228</f>
        <v>125000</v>
      </c>
      <c r="D227" s="346">
        <f t="shared" si="26"/>
        <v>70000</v>
      </c>
      <c r="E227" s="71">
        <f t="shared" si="26"/>
        <v>70000</v>
      </c>
    </row>
    <row r="228" spans="1:5" ht="12.75">
      <c r="A228" s="404" t="s">
        <v>207</v>
      </c>
      <c r="B228" s="405"/>
      <c r="C228" s="305">
        <f t="shared" si="26"/>
        <v>125000</v>
      </c>
      <c r="D228" s="351">
        <f t="shared" si="26"/>
        <v>70000</v>
      </c>
      <c r="E228" s="69">
        <f t="shared" si="26"/>
        <v>70000</v>
      </c>
    </row>
    <row r="229" spans="1:5" ht="15.75" customHeight="1">
      <c r="A229" s="188">
        <v>3</v>
      </c>
      <c r="B229" s="66" t="s">
        <v>98</v>
      </c>
      <c r="C229" s="284">
        <f t="shared" si="26"/>
        <v>125000</v>
      </c>
      <c r="D229" s="284">
        <f t="shared" si="26"/>
        <v>70000</v>
      </c>
      <c r="E229" s="70">
        <f t="shared" si="26"/>
        <v>70000</v>
      </c>
    </row>
    <row r="230" spans="1:5" ht="12.75">
      <c r="A230" s="188">
        <v>38</v>
      </c>
      <c r="B230" s="66" t="s">
        <v>99</v>
      </c>
      <c r="C230" s="284">
        <f t="shared" si="26"/>
        <v>125000</v>
      </c>
      <c r="D230" s="284">
        <v>70000</v>
      </c>
      <c r="E230" s="70">
        <v>70000</v>
      </c>
    </row>
    <row r="231" spans="1:5" ht="15" customHeight="1">
      <c r="A231" s="189">
        <v>3811</v>
      </c>
      <c r="B231" s="56" t="s">
        <v>100</v>
      </c>
      <c r="C231" s="285">
        <v>125000</v>
      </c>
      <c r="D231" s="285"/>
      <c r="E231" s="50"/>
    </row>
    <row r="232" spans="1:5" ht="15" customHeight="1">
      <c r="A232" s="193" t="s">
        <v>205</v>
      </c>
      <c r="B232" s="58"/>
      <c r="C232" s="318">
        <f aca="true" t="shared" si="27" ref="C232:E235">C233</f>
        <v>25000</v>
      </c>
      <c r="D232" s="318">
        <f t="shared" si="27"/>
        <v>20000</v>
      </c>
      <c r="E232" s="71">
        <f t="shared" si="27"/>
        <v>20000</v>
      </c>
    </row>
    <row r="233" spans="1:5" ht="15" customHeight="1">
      <c r="A233" s="190" t="s">
        <v>356</v>
      </c>
      <c r="B233" s="55"/>
      <c r="C233" s="310">
        <f t="shared" si="27"/>
        <v>25000</v>
      </c>
      <c r="D233" s="310">
        <f t="shared" si="27"/>
        <v>20000</v>
      </c>
      <c r="E233" s="69">
        <f t="shared" si="27"/>
        <v>20000</v>
      </c>
    </row>
    <row r="234" spans="1:5" ht="15" customHeight="1">
      <c r="A234" s="188">
        <v>3</v>
      </c>
      <c r="B234" s="107" t="s">
        <v>98</v>
      </c>
      <c r="C234" s="284">
        <f t="shared" si="27"/>
        <v>25000</v>
      </c>
      <c r="D234" s="284">
        <f t="shared" si="27"/>
        <v>20000</v>
      </c>
      <c r="E234" s="70">
        <f t="shared" si="27"/>
        <v>20000</v>
      </c>
    </row>
    <row r="235" spans="1:5" ht="15" customHeight="1">
      <c r="A235" s="188">
        <v>38</v>
      </c>
      <c r="B235" s="107" t="s">
        <v>99</v>
      </c>
      <c r="C235" s="284">
        <f t="shared" si="27"/>
        <v>25000</v>
      </c>
      <c r="D235" s="284">
        <v>20000</v>
      </c>
      <c r="E235" s="70">
        <v>20000</v>
      </c>
    </row>
    <row r="236" spans="1:5" ht="15" customHeight="1">
      <c r="A236" s="189">
        <v>3811</v>
      </c>
      <c r="B236" s="56" t="s">
        <v>100</v>
      </c>
      <c r="C236" s="285">
        <v>25000</v>
      </c>
      <c r="D236" s="285"/>
      <c r="E236" s="50"/>
    </row>
    <row r="237" spans="1:5" ht="12.75">
      <c r="A237" s="204" t="s">
        <v>209</v>
      </c>
      <c r="B237" s="80" t="s">
        <v>245</v>
      </c>
      <c r="C237" s="286">
        <f aca="true" t="shared" si="28" ref="C237:E238">C238</f>
        <v>300000</v>
      </c>
      <c r="D237" s="286">
        <f t="shared" si="28"/>
        <v>280000</v>
      </c>
      <c r="E237" s="79">
        <f t="shared" si="28"/>
        <v>280000</v>
      </c>
    </row>
    <row r="238" spans="1:5" ht="12.75">
      <c r="A238" s="205" t="s">
        <v>142</v>
      </c>
      <c r="B238" s="62"/>
      <c r="C238" s="352">
        <f t="shared" si="28"/>
        <v>300000</v>
      </c>
      <c r="D238" s="352">
        <f t="shared" si="28"/>
        <v>280000</v>
      </c>
      <c r="E238" s="79">
        <f t="shared" si="28"/>
        <v>280000</v>
      </c>
    </row>
    <row r="239" spans="1:5" ht="12.75">
      <c r="A239" s="207" t="s">
        <v>143</v>
      </c>
      <c r="B239" s="58"/>
      <c r="C239" s="318">
        <f>C240+C244</f>
        <v>300000</v>
      </c>
      <c r="D239" s="318">
        <f>D240+D244</f>
        <v>280000</v>
      </c>
      <c r="E239" s="71">
        <f>E240+E244</f>
        <v>280000</v>
      </c>
    </row>
    <row r="240" spans="1:5" ht="17.25" customHeight="1">
      <c r="A240" s="187" t="s">
        <v>144</v>
      </c>
      <c r="B240" s="55"/>
      <c r="C240" s="310">
        <f aca="true" t="shared" si="29" ref="C240:E242">C241</f>
        <v>250000</v>
      </c>
      <c r="D240" s="310">
        <f t="shared" si="29"/>
        <v>250000</v>
      </c>
      <c r="E240" s="69">
        <f t="shared" si="29"/>
        <v>250000</v>
      </c>
    </row>
    <row r="241" spans="1:5" ht="15.75" customHeight="1">
      <c r="A241" s="188">
        <v>3</v>
      </c>
      <c r="B241" s="66" t="s">
        <v>98</v>
      </c>
      <c r="C241" s="284">
        <f t="shared" si="29"/>
        <v>250000</v>
      </c>
      <c r="D241" s="284">
        <f t="shared" si="29"/>
        <v>250000</v>
      </c>
      <c r="E241" s="70">
        <f t="shared" si="29"/>
        <v>250000</v>
      </c>
    </row>
    <row r="242" spans="1:5" ht="12.75">
      <c r="A242" s="188">
        <v>38</v>
      </c>
      <c r="B242" s="66" t="s">
        <v>99</v>
      </c>
      <c r="C242" s="284">
        <f t="shared" si="29"/>
        <v>250000</v>
      </c>
      <c r="D242" s="284">
        <v>250000</v>
      </c>
      <c r="E242" s="70">
        <v>250000</v>
      </c>
    </row>
    <row r="243" spans="1:5" ht="12.75">
      <c r="A243" s="189">
        <v>3811</v>
      </c>
      <c r="B243" s="60" t="s">
        <v>100</v>
      </c>
      <c r="C243" s="285">
        <v>250000</v>
      </c>
      <c r="D243" s="285"/>
      <c r="E243" s="50"/>
    </row>
    <row r="244" spans="1:5" ht="12.75">
      <c r="A244" s="187" t="s">
        <v>145</v>
      </c>
      <c r="B244" s="110"/>
      <c r="C244" s="310">
        <f aca="true" t="shared" si="30" ref="C244:E246">C245</f>
        <v>50000</v>
      </c>
      <c r="D244" s="310">
        <f t="shared" si="30"/>
        <v>30000</v>
      </c>
      <c r="E244" s="69">
        <f t="shared" si="30"/>
        <v>30000</v>
      </c>
    </row>
    <row r="245" spans="1:5" ht="12.75">
      <c r="A245" s="188">
        <v>3</v>
      </c>
      <c r="B245" s="66" t="s">
        <v>98</v>
      </c>
      <c r="C245" s="284">
        <f t="shared" si="30"/>
        <v>50000</v>
      </c>
      <c r="D245" s="284">
        <f t="shared" si="30"/>
        <v>30000</v>
      </c>
      <c r="E245" s="70">
        <f t="shared" si="30"/>
        <v>30000</v>
      </c>
    </row>
    <row r="246" spans="1:5" ht="15" customHeight="1">
      <c r="A246" s="188">
        <v>38</v>
      </c>
      <c r="B246" s="66" t="s">
        <v>99</v>
      </c>
      <c r="C246" s="284">
        <f t="shared" si="30"/>
        <v>50000</v>
      </c>
      <c r="D246" s="284">
        <v>30000</v>
      </c>
      <c r="E246" s="70">
        <v>30000</v>
      </c>
    </row>
    <row r="247" spans="1:5" ht="15" customHeight="1">
      <c r="A247" s="189">
        <v>3811</v>
      </c>
      <c r="B247" s="56" t="s">
        <v>100</v>
      </c>
      <c r="C247" s="285">
        <v>50000</v>
      </c>
      <c r="D247" s="285"/>
      <c r="E247" s="50"/>
    </row>
    <row r="248" spans="1:5" ht="22.5" customHeight="1">
      <c r="A248" s="204" t="s">
        <v>215</v>
      </c>
      <c r="B248" s="80" t="s">
        <v>246</v>
      </c>
      <c r="C248" s="286">
        <f>C249</f>
        <v>333200</v>
      </c>
      <c r="D248" s="286">
        <f>D249</f>
        <v>330000</v>
      </c>
      <c r="E248" s="79">
        <f>E249</f>
        <v>330000</v>
      </c>
    </row>
    <row r="249" spans="1:5" ht="12.75">
      <c r="A249" s="205" t="s">
        <v>146</v>
      </c>
      <c r="B249" s="62"/>
      <c r="C249" s="352">
        <f>C250+C255</f>
        <v>333200</v>
      </c>
      <c r="D249" s="352">
        <f>D250+D255</f>
        <v>330000</v>
      </c>
      <c r="E249" s="79">
        <f>E250+E255</f>
        <v>330000</v>
      </c>
    </row>
    <row r="250" spans="1:5" ht="12.75">
      <c r="A250" s="207" t="s">
        <v>147</v>
      </c>
      <c r="B250" s="58"/>
      <c r="C250" s="318">
        <f aca="true" t="shared" si="31" ref="C250:E253">C251</f>
        <v>243200</v>
      </c>
      <c r="D250" s="318">
        <f t="shared" si="31"/>
        <v>250000</v>
      </c>
      <c r="E250" s="71">
        <f t="shared" si="31"/>
        <v>250000</v>
      </c>
    </row>
    <row r="251" spans="1:5" ht="12.75">
      <c r="A251" s="187" t="s">
        <v>227</v>
      </c>
      <c r="B251" s="55"/>
      <c r="C251" s="310">
        <f t="shared" si="31"/>
        <v>243200</v>
      </c>
      <c r="D251" s="310">
        <f t="shared" si="31"/>
        <v>250000</v>
      </c>
      <c r="E251" s="69">
        <f t="shared" si="31"/>
        <v>250000</v>
      </c>
    </row>
    <row r="252" spans="1:5" ht="12.75">
      <c r="A252" s="188">
        <v>3</v>
      </c>
      <c r="B252" s="66" t="s">
        <v>98</v>
      </c>
      <c r="C252" s="284">
        <f t="shared" si="31"/>
        <v>243200</v>
      </c>
      <c r="D252" s="284">
        <f t="shared" si="31"/>
        <v>250000</v>
      </c>
      <c r="E252" s="70">
        <f t="shared" si="31"/>
        <v>250000</v>
      </c>
    </row>
    <row r="253" spans="1:5" ht="12.75">
      <c r="A253" s="188">
        <v>37</v>
      </c>
      <c r="B253" s="66" t="s">
        <v>137</v>
      </c>
      <c r="C253" s="284">
        <f t="shared" si="31"/>
        <v>243200</v>
      </c>
      <c r="D253" s="284">
        <v>250000</v>
      </c>
      <c r="E253" s="70">
        <v>250000</v>
      </c>
    </row>
    <row r="254" spans="1:5" ht="12.75">
      <c r="A254" s="189">
        <v>3721</v>
      </c>
      <c r="B254" s="56" t="s">
        <v>148</v>
      </c>
      <c r="C254" s="294">
        <v>243200</v>
      </c>
      <c r="D254" s="294"/>
      <c r="E254" s="50"/>
    </row>
    <row r="255" spans="1:5" ht="12.75">
      <c r="A255" s="207" t="s">
        <v>149</v>
      </c>
      <c r="B255" s="91"/>
      <c r="C255" s="341">
        <f>C256+C260</f>
        <v>90000</v>
      </c>
      <c r="D255" s="341">
        <f>D256+D260</f>
        <v>80000</v>
      </c>
      <c r="E255" s="71">
        <f>E256+E260</f>
        <v>80000</v>
      </c>
    </row>
    <row r="256" spans="1:5" ht="12.75">
      <c r="A256" s="208" t="s">
        <v>357</v>
      </c>
      <c r="B256" s="89"/>
      <c r="C256" s="310">
        <f aca="true" t="shared" si="32" ref="C256:E258">C257</f>
        <v>65000</v>
      </c>
      <c r="D256" s="310">
        <f t="shared" si="32"/>
        <v>50000</v>
      </c>
      <c r="E256" s="69">
        <f t="shared" si="32"/>
        <v>50000</v>
      </c>
    </row>
    <row r="257" spans="1:5" ht="12.75">
      <c r="A257" s="188">
        <v>3</v>
      </c>
      <c r="B257" s="66" t="s">
        <v>98</v>
      </c>
      <c r="C257" s="284">
        <f t="shared" si="32"/>
        <v>65000</v>
      </c>
      <c r="D257" s="284">
        <f t="shared" si="32"/>
        <v>50000</v>
      </c>
      <c r="E257" s="70">
        <f t="shared" si="32"/>
        <v>50000</v>
      </c>
    </row>
    <row r="258" spans="1:5" ht="12.75">
      <c r="A258" s="188">
        <v>38</v>
      </c>
      <c r="B258" s="66" t="s">
        <v>99</v>
      </c>
      <c r="C258" s="284">
        <f t="shared" si="32"/>
        <v>65000</v>
      </c>
      <c r="D258" s="284">
        <v>50000</v>
      </c>
      <c r="E258" s="70">
        <v>50000</v>
      </c>
    </row>
    <row r="259" spans="1:5" ht="12.75">
      <c r="A259" s="189">
        <v>3811</v>
      </c>
      <c r="B259" s="56" t="s">
        <v>100</v>
      </c>
      <c r="C259" s="285">
        <v>65000</v>
      </c>
      <c r="D259" s="285"/>
      <c r="E259" s="50"/>
    </row>
    <row r="260" spans="1:5" ht="12.75">
      <c r="A260" s="187" t="s">
        <v>150</v>
      </c>
      <c r="B260" s="55"/>
      <c r="C260" s="310">
        <f aca="true" t="shared" si="33" ref="C260:E262">C261</f>
        <v>25000</v>
      </c>
      <c r="D260" s="310">
        <f t="shared" si="33"/>
        <v>30000</v>
      </c>
      <c r="E260" s="69">
        <f t="shared" si="33"/>
        <v>30000</v>
      </c>
    </row>
    <row r="261" spans="1:5" ht="12.75">
      <c r="A261" s="188">
        <v>3</v>
      </c>
      <c r="B261" s="66" t="s">
        <v>98</v>
      </c>
      <c r="C261" s="284">
        <f t="shared" si="33"/>
        <v>25000</v>
      </c>
      <c r="D261" s="284">
        <f t="shared" si="33"/>
        <v>30000</v>
      </c>
      <c r="E261" s="70">
        <f t="shared" si="33"/>
        <v>30000</v>
      </c>
    </row>
    <row r="262" spans="1:5" ht="12.75">
      <c r="A262" s="188">
        <v>38</v>
      </c>
      <c r="B262" s="66" t="s">
        <v>99</v>
      </c>
      <c r="C262" s="284">
        <f t="shared" si="33"/>
        <v>25000</v>
      </c>
      <c r="D262" s="284">
        <v>30000</v>
      </c>
      <c r="E262" s="70">
        <v>30000</v>
      </c>
    </row>
    <row r="263" spans="1:5" ht="12.75">
      <c r="A263" s="189">
        <v>3811</v>
      </c>
      <c r="B263" s="56" t="s">
        <v>100</v>
      </c>
      <c r="C263" s="301">
        <v>25000</v>
      </c>
      <c r="D263" s="301"/>
      <c r="E263" s="50"/>
    </row>
    <row r="264" spans="1:5" ht="24" customHeight="1">
      <c r="A264" s="204" t="s">
        <v>216</v>
      </c>
      <c r="B264" s="96" t="s">
        <v>247</v>
      </c>
      <c r="C264" s="302">
        <f aca="true" t="shared" si="34" ref="C264:E266">C265</f>
        <v>20000</v>
      </c>
      <c r="D264" s="302">
        <f t="shared" si="34"/>
        <v>20000</v>
      </c>
      <c r="E264" s="79">
        <f t="shared" si="34"/>
        <v>20000</v>
      </c>
    </row>
    <row r="265" spans="1:5" ht="12.75">
      <c r="A265" s="209" t="s">
        <v>146</v>
      </c>
      <c r="B265" s="74"/>
      <c r="C265" s="355">
        <f t="shared" si="34"/>
        <v>20000</v>
      </c>
      <c r="D265" s="355">
        <f t="shared" si="34"/>
        <v>20000</v>
      </c>
      <c r="E265" s="92">
        <f t="shared" si="34"/>
        <v>20000</v>
      </c>
    </row>
    <row r="266" spans="1:5" ht="20.25" customHeight="1">
      <c r="A266" s="187" t="s">
        <v>187</v>
      </c>
      <c r="B266" s="76"/>
      <c r="C266" s="303">
        <f t="shared" si="34"/>
        <v>20000</v>
      </c>
      <c r="D266" s="303">
        <f t="shared" si="34"/>
        <v>20000</v>
      </c>
      <c r="E266" s="69">
        <f t="shared" si="34"/>
        <v>20000</v>
      </c>
    </row>
    <row r="267" spans="1:5" ht="12.75">
      <c r="A267" s="210">
        <v>3</v>
      </c>
      <c r="B267" s="75" t="s">
        <v>98</v>
      </c>
      <c r="C267" s="304">
        <f aca="true" t="shared" si="35" ref="C267:E268">C268</f>
        <v>20000</v>
      </c>
      <c r="D267" s="304">
        <f t="shared" si="35"/>
        <v>20000</v>
      </c>
      <c r="E267" s="70">
        <f t="shared" si="35"/>
        <v>20000</v>
      </c>
    </row>
    <row r="268" spans="1:5" ht="12.75">
      <c r="A268" s="210">
        <v>38</v>
      </c>
      <c r="B268" s="75" t="s">
        <v>99</v>
      </c>
      <c r="C268" s="304">
        <f t="shared" si="35"/>
        <v>20000</v>
      </c>
      <c r="D268" s="304">
        <v>20000</v>
      </c>
      <c r="E268" s="274">
        <v>20000</v>
      </c>
    </row>
    <row r="269" spans="1:5" ht="12.75">
      <c r="A269" s="189">
        <v>3811</v>
      </c>
      <c r="B269" s="77" t="s">
        <v>100</v>
      </c>
      <c r="C269" s="285">
        <v>20000</v>
      </c>
      <c r="D269" s="285"/>
      <c r="E269" s="50"/>
    </row>
    <row r="272" spans="4:5" ht="12.75">
      <c r="D272" s="90"/>
      <c r="E272" s="90"/>
    </row>
  </sheetData>
  <sheetProtection/>
  <mergeCells count="11">
    <mergeCell ref="A228:B228"/>
    <mergeCell ref="A200:B200"/>
    <mergeCell ref="A227:B227"/>
    <mergeCell ref="A62:B62"/>
    <mergeCell ref="A185:B185"/>
    <mergeCell ref="A198:B198"/>
    <mergeCell ref="A223:B223"/>
    <mergeCell ref="A5:B5"/>
    <mergeCell ref="A159:B159"/>
    <mergeCell ref="A179:B179"/>
    <mergeCell ref="A181:B18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D27"/>
  <sheetViews>
    <sheetView workbookViewId="0" topLeftCell="A1">
      <selection activeCell="B8" sqref="B8:D8"/>
    </sheetView>
  </sheetViews>
  <sheetFormatPr defaultColWidth="9.140625" defaultRowHeight="12.75"/>
  <cols>
    <col min="3" max="3" width="60.57421875" style="0" customWidth="1"/>
  </cols>
  <sheetData>
    <row r="1" spans="2:4" ht="12.75">
      <c r="B1" s="38"/>
      <c r="C1" s="38"/>
      <c r="D1" s="38"/>
    </row>
    <row r="2" spans="2:4" ht="12.75">
      <c r="B2" s="38"/>
      <c r="C2" s="38"/>
      <c r="D2" s="38"/>
    </row>
    <row r="3" spans="2:4" ht="12.75">
      <c r="B3" s="38"/>
      <c r="C3" s="38"/>
      <c r="D3" s="38"/>
    </row>
    <row r="4" spans="2:4" ht="12.75">
      <c r="B4" s="22" t="s">
        <v>86</v>
      </c>
      <c r="C4" s="39" t="s">
        <v>87</v>
      </c>
      <c r="D4" s="40"/>
    </row>
    <row r="5" spans="2:4" ht="12.75">
      <c r="B5" s="41"/>
      <c r="C5" s="39"/>
      <c r="D5" s="40"/>
    </row>
    <row r="6" spans="2:4" ht="12.75">
      <c r="B6" s="409" t="s">
        <v>35</v>
      </c>
      <c r="C6" s="390"/>
      <c r="D6" s="390"/>
    </row>
    <row r="7" spans="2:4" ht="12.75">
      <c r="B7" s="38"/>
      <c r="C7" s="39"/>
      <c r="D7" s="38"/>
    </row>
    <row r="8" spans="2:4" ht="12.75">
      <c r="B8" s="395" t="s">
        <v>333</v>
      </c>
      <c r="C8" s="395"/>
      <c r="D8" s="395"/>
    </row>
    <row r="9" spans="2:4" ht="12.75">
      <c r="B9" s="395" t="s">
        <v>306</v>
      </c>
      <c r="C9" s="395"/>
      <c r="D9" s="395"/>
    </row>
    <row r="10" spans="2:4" ht="12.75">
      <c r="B10" s="38"/>
      <c r="C10" s="39"/>
      <c r="D10" s="38"/>
    </row>
    <row r="11" spans="2:4" ht="12.75">
      <c r="B11" s="38"/>
      <c r="C11" s="39"/>
      <c r="D11" s="38"/>
    </row>
    <row r="12" spans="2:4" ht="12.75">
      <c r="B12" s="38"/>
      <c r="C12" s="39"/>
      <c r="D12" s="38"/>
    </row>
    <row r="13" spans="2:4" ht="12.75">
      <c r="B13" s="38"/>
      <c r="C13" s="42" t="s">
        <v>88</v>
      </c>
      <c r="D13" s="38"/>
    </row>
    <row r="14" spans="2:4" ht="12.75">
      <c r="B14" s="38"/>
      <c r="C14" s="42"/>
      <c r="D14" s="38"/>
    </row>
    <row r="15" spans="2:4" ht="12.75">
      <c r="B15" s="38"/>
      <c r="C15" s="42"/>
      <c r="D15" s="38"/>
    </row>
    <row r="16" spans="2:4" ht="12.75">
      <c r="B16" s="38"/>
      <c r="C16" s="39"/>
      <c r="D16" s="38"/>
    </row>
    <row r="17" spans="2:4" ht="12.75">
      <c r="B17" s="43" t="s">
        <v>90</v>
      </c>
      <c r="C17" s="39" t="s">
        <v>313</v>
      </c>
      <c r="D17" s="38"/>
    </row>
    <row r="18" spans="2:4" ht="12.75">
      <c r="B18" s="43" t="s">
        <v>89</v>
      </c>
      <c r="C18" s="39" t="s">
        <v>314</v>
      </c>
      <c r="D18" s="38"/>
    </row>
    <row r="19" spans="2:4" ht="12.75">
      <c r="B19" s="38"/>
      <c r="C19" s="39"/>
      <c r="D19" s="38"/>
    </row>
    <row r="20" spans="2:4" ht="12.75">
      <c r="B20" s="38"/>
      <c r="C20" s="44" t="s">
        <v>92</v>
      </c>
      <c r="D20" s="38"/>
    </row>
    <row r="21" spans="2:4" ht="12.75">
      <c r="B21" s="38"/>
      <c r="C21" s="44"/>
      <c r="D21" s="38"/>
    </row>
    <row r="22" spans="2:4" ht="12.75">
      <c r="B22" s="38"/>
      <c r="C22" s="44" t="s">
        <v>191</v>
      </c>
      <c r="D22" s="38"/>
    </row>
    <row r="23" spans="2:4" ht="12.75">
      <c r="B23" s="38"/>
      <c r="C23" s="44" t="s">
        <v>200</v>
      </c>
      <c r="D23" s="38"/>
    </row>
    <row r="24" spans="2:4" ht="12.75">
      <c r="B24" s="38"/>
      <c r="C24" s="44"/>
      <c r="D24" s="38"/>
    </row>
    <row r="25" spans="2:4" ht="12.75">
      <c r="B25" s="38"/>
      <c r="C25" s="39"/>
      <c r="D25" s="38"/>
    </row>
    <row r="26" spans="2:4" ht="12.75">
      <c r="B26" s="43" t="s">
        <v>91</v>
      </c>
      <c r="C26" s="45" t="s">
        <v>315</v>
      </c>
      <c r="D26" s="38"/>
    </row>
    <row r="27" ht="12.75">
      <c r="C27" s="7"/>
    </row>
  </sheetData>
  <mergeCells count="3">
    <mergeCell ref="B6:D6"/>
    <mergeCell ref="B8:D8"/>
    <mergeCell ref="B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lipovica</dc:creator>
  <cp:keywords/>
  <dc:description/>
  <cp:lastModifiedBy>Ana</cp:lastModifiedBy>
  <cp:lastPrinted>2012-11-21T11:17:16Z</cp:lastPrinted>
  <dcterms:created xsi:type="dcterms:W3CDTF">2004-02-16T15:22:46Z</dcterms:created>
  <dcterms:modified xsi:type="dcterms:W3CDTF">2012-12-27T09:53:12Z</dcterms:modified>
  <cp:category/>
  <cp:version/>
  <cp:contentType/>
  <cp:contentStatus/>
</cp:coreProperties>
</file>