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11820" activeTab="0"/>
  </bookViews>
  <sheets>
    <sheet name="Polugodišnje izvršenje 2022 " sheetId="1" r:id="rId1"/>
    <sheet name="Opći dio" sheetId="2" r:id="rId2"/>
    <sheet name="Opći dio 2" sheetId="3" r:id="rId3"/>
  </sheets>
  <definedNames/>
  <calcPr fullCalcOnLoad="1"/>
</workbook>
</file>

<file path=xl/sharedStrings.xml><?xml version="1.0" encoding="utf-8"?>
<sst xmlns="http://schemas.openxmlformats.org/spreadsheetml/2006/main" count="1086" uniqueCount="599">
  <si>
    <t>Općina Velika Ludina</t>
  </si>
  <si>
    <t/>
  </si>
  <si>
    <t>OIB: 02359032919</t>
  </si>
  <si>
    <t>BROJ 
KONTA</t>
  </si>
  <si>
    <t>VRSTA RASHODA / IZDATAKA</t>
  </si>
  <si>
    <t xml:space="preserve">  SVEUKUPNO RASHODI / IZDACI</t>
  </si>
  <si>
    <t>Razdjel 01 Općinsko vijeće</t>
  </si>
  <si>
    <t>Glava 0101 Općinsko vijeće</t>
  </si>
  <si>
    <t>Glavni program A11 Općinsko Vijeće</t>
  </si>
  <si>
    <t>Program 1001 Općinsko vijeće</t>
  </si>
  <si>
    <t>Aktivnost A100001 Donošenje akata i mjera i djelokruga predstavničkog , izvršnog tijela i mjesne samouprave</t>
  </si>
  <si>
    <t>Izvor  1. Opći prihodi i primici za posebne namjene</t>
  </si>
  <si>
    <t>3291</t>
  </si>
  <si>
    <t>Naknade za rad predstavničkih i izvršnih tijela, povjerenstava i slično</t>
  </si>
  <si>
    <t>32911</t>
  </si>
  <si>
    <t>Naknade članovima predstavničkih i izvršnih tijela u upravnih vijeća</t>
  </si>
  <si>
    <t>Program 1002 Program političkih stranaka</t>
  </si>
  <si>
    <t>Aktivnost A100001 Osnovne funkcije stranaka</t>
  </si>
  <si>
    <t>3811</t>
  </si>
  <si>
    <t>Tekuće donacije u novcu</t>
  </si>
  <si>
    <t>38114</t>
  </si>
  <si>
    <t>Transferi političkim strankama</t>
  </si>
  <si>
    <t>Razdjel 02 Jedinstveni upravni odjel</t>
  </si>
  <si>
    <t>Glava 0201 Jedinstveni upravni odjel</t>
  </si>
  <si>
    <t>Glavni program A10 Jedinstveni upravni odjel</t>
  </si>
  <si>
    <t>Program 1000 Jedinstveni upravni odjel</t>
  </si>
  <si>
    <t>Aktivnost A100001 Rashodi za zaposlene</t>
  </si>
  <si>
    <t>3111</t>
  </si>
  <si>
    <t>Plaće za redovan rad</t>
  </si>
  <si>
    <t>31111</t>
  </si>
  <si>
    <t>Brutto plaća</t>
  </si>
  <si>
    <t>3121</t>
  </si>
  <si>
    <t>Ostali rashodi za zaposlene</t>
  </si>
  <si>
    <t>31216</t>
  </si>
  <si>
    <t>Regres za godišnji odmor</t>
  </si>
  <si>
    <t>31219</t>
  </si>
  <si>
    <t>Naknada za prehranu zaposlenika i ostali nenavedeni rashodi</t>
  </si>
  <si>
    <t>3132</t>
  </si>
  <si>
    <t>Doprinosi za obvezno zdravstveno osiguranje</t>
  </si>
  <si>
    <t>31321</t>
  </si>
  <si>
    <t>Doprinosi za obavezno zdravstveno osiguranje 16,5%</t>
  </si>
  <si>
    <t>3211</t>
  </si>
  <si>
    <t>Službena putovanja</t>
  </si>
  <si>
    <t>32111</t>
  </si>
  <si>
    <t>Dnevnice</t>
  </si>
  <si>
    <t>32115</t>
  </si>
  <si>
    <t>Naknade za prijevoz na službenom putu u zemlji</t>
  </si>
  <si>
    <t>3212</t>
  </si>
  <si>
    <t>Naknade za prijevoz, za rad na terenu i odvojeni život</t>
  </si>
  <si>
    <t>32121</t>
  </si>
  <si>
    <t>Naknada za prijevoz na posao i s posla</t>
  </si>
  <si>
    <t>3213</t>
  </si>
  <si>
    <t>Stručno usavršavanje zaposlenika</t>
  </si>
  <si>
    <t>32131</t>
  </si>
  <si>
    <t>Seminari, savjetovanja , simpoziji</t>
  </si>
  <si>
    <t>32132</t>
  </si>
  <si>
    <t>Tečajevi i stručni ispiti</t>
  </si>
  <si>
    <t>Aktivnost A100002 Materijalni rashodi</t>
  </si>
  <si>
    <t>3221</t>
  </si>
  <si>
    <t>Uredski materijal i ostali materijalni rashodi</t>
  </si>
  <si>
    <t>32211</t>
  </si>
  <si>
    <t>Uredski materijal</t>
  </si>
  <si>
    <t>32212</t>
  </si>
  <si>
    <t>Literatura-publikacije,časopisi,glasila,knjige</t>
  </si>
  <si>
    <t>32214</t>
  </si>
  <si>
    <t>Materijal i sredstva za čišćenje i održavanje</t>
  </si>
  <si>
    <t>3223</t>
  </si>
  <si>
    <t>Energija</t>
  </si>
  <si>
    <t>32231</t>
  </si>
  <si>
    <t>Električna energija</t>
  </si>
  <si>
    <t>Električna energija - javna rasvjeta</t>
  </si>
  <si>
    <t>32233</t>
  </si>
  <si>
    <t>Plin</t>
  </si>
  <si>
    <t>32234</t>
  </si>
  <si>
    <t>Gorivo za auto</t>
  </si>
  <si>
    <t>3225</t>
  </si>
  <si>
    <t>Sitni inventar i auto gume</t>
  </si>
  <si>
    <t>32252</t>
  </si>
  <si>
    <t>Auto gume</t>
  </si>
  <si>
    <t>3227</t>
  </si>
  <si>
    <t>Službena, radna i zaštitna odjeća i obuća</t>
  </si>
  <si>
    <t>32271</t>
  </si>
  <si>
    <t>3231</t>
  </si>
  <si>
    <t>Usluge telefona, pošte i prijevoza</t>
  </si>
  <si>
    <t>32311</t>
  </si>
  <si>
    <t>Usluge telefona i telefaksa</t>
  </si>
  <si>
    <t>32312</t>
  </si>
  <si>
    <t>Usluga interneta</t>
  </si>
  <si>
    <t>3233</t>
  </si>
  <si>
    <t>Usluge promidžbe i informiranja</t>
  </si>
  <si>
    <t>32331</t>
  </si>
  <si>
    <t>Elektronski mediji</t>
  </si>
  <si>
    <t>Usluga objave čestitke</t>
  </si>
  <si>
    <t>3234</t>
  </si>
  <si>
    <t>Komunalne usluge</t>
  </si>
  <si>
    <t>32341</t>
  </si>
  <si>
    <t>Opskrba vodom</t>
  </si>
  <si>
    <t>32342</t>
  </si>
  <si>
    <t>Iznošenje i odvoz smeća</t>
  </si>
  <si>
    <t>32349</t>
  </si>
  <si>
    <t>Prijevoz pokojnika do patologije</t>
  </si>
  <si>
    <t>3237</t>
  </si>
  <si>
    <t>Intelektualne i osobne usluge</t>
  </si>
  <si>
    <t>32372</t>
  </si>
  <si>
    <t>Ugovori o djelu</t>
  </si>
  <si>
    <t>3239</t>
  </si>
  <si>
    <t>Ostale usluge</t>
  </si>
  <si>
    <t>32394</t>
  </si>
  <si>
    <t>Usluge pri registraciji prijevoznih sredstava</t>
  </si>
  <si>
    <t>3241</t>
  </si>
  <si>
    <t>Naknade troškova osobama izvan radnog odnosa</t>
  </si>
  <si>
    <t>32411</t>
  </si>
  <si>
    <t>Naknade troškova službenog puta</t>
  </si>
  <si>
    <t>32412</t>
  </si>
  <si>
    <t>Naknade ostalih troškova</t>
  </si>
  <si>
    <t>3292</t>
  </si>
  <si>
    <t>Premije osiguranja</t>
  </si>
  <si>
    <t>32921</t>
  </si>
  <si>
    <t>Premije osiguranja prijevoznih sredstava</t>
  </si>
  <si>
    <t>32923</t>
  </si>
  <si>
    <t>Premije osiguranja zaposlenih</t>
  </si>
  <si>
    <t>3293</t>
  </si>
  <si>
    <t>Reprezentacija</t>
  </si>
  <si>
    <t>32931</t>
  </si>
  <si>
    <t>3295</t>
  </si>
  <si>
    <t>Pristojbe i naknade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</si>
  <si>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</si>
  <si>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</si>
  <si>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</si>
  <si>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</si>
  <si>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</si>
  <si>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</si>
  <si>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32959</t>
  </si>
  <si>
    <t>Ostale pristojbe</t>
  </si>
  <si>
    <t>3296</t>
  </si>
  <si>
    <t>Troškovi sudskih postupaka</t>
  </si>
  <si>
    <t>32961</t>
  </si>
  <si>
    <t>Izvor  3. Pomoći od subjekata unutar općeg proračuna</t>
  </si>
  <si>
    <t>32313</t>
  </si>
  <si>
    <t>Poštarina-pisma,tiskanice</t>
  </si>
  <si>
    <t>32391</t>
  </si>
  <si>
    <t>Grafičke i tiskarske usluge</t>
  </si>
  <si>
    <t>Izvor  8. Prihodi od prodaje nefinacijske imovine</t>
  </si>
  <si>
    <t>3224</t>
  </si>
  <si>
    <t>Materijal i dijelovi za tekuće i investicijsko održavanje</t>
  </si>
  <si>
    <t>32241</t>
  </si>
  <si>
    <t>Materijal i dijelovi za tekuće i investicijsko održavanje-domar</t>
  </si>
  <si>
    <t>32243</t>
  </si>
  <si>
    <t>Materijal i dijelovi za tekuće i investicijsko održavanje transportnih sredstava</t>
  </si>
  <si>
    <t>32251</t>
  </si>
  <si>
    <t>Sitni inventar</t>
  </si>
  <si>
    <t>3232</t>
  </si>
  <si>
    <t>Usluge tekućeg i investicijskog održavanja</t>
  </si>
  <si>
    <t>32322</t>
  </si>
  <si>
    <t>Održavanje uredske opreme</t>
  </si>
  <si>
    <t>32332</t>
  </si>
  <si>
    <t>Tisak</t>
  </si>
  <si>
    <t>Objava oglasa</t>
  </si>
  <si>
    <t>Naplata javne rasvjete</t>
  </si>
  <si>
    <t>Ostale komunalne usluge</t>
  </si>
  <si>
    <t>Naknada za uređenje voda</t>
  </si>
  <si>
    <t>32373</t>
  </si>
  <si>
    <t>Usluge odvjetnika i pravnog savjetovanja</t>
  </si>
  <si>
    <t>32375</t>
  </si>
  <si>
    <t>Geodetsko - katastarske usluge</t>
  </si>
  <si>
    <t>32376</t>
  </si>
  <si>
    <t>Usluge vještačenja</t>
  </si>
  <si>
    <t>32379</t>
  </si>
  <si>
    <t>Usluge Javnog bilježnika</t>
  </si>
  <si>
    <t>Ostale intelektualne usluge</t>
  </si>
  <si>
    <t>3238</t>
  </si>
  <si>
    <t>Računalne usluge</t>
  </si>
  <si>
    <t>32381</t>
  </si>
  <si>
    <t>Usluge ažuriranja računalnih baza</t>
  </si>
  <si>
    <t>32389</t>
  </si>
  <si>
    <t>Ostale računalne usluge</t>
  </si>
  <si>
    <t>32399</t>
  </si>
  <si>
    <t>Ostale nespomenute usluge</t>
  </si>
  <si>
    <t>32922</t>
  </si>
  <si>
    <t>Premije osiguranja imovine - objekti</t>
  </si>
  <si>
    <t>3299</t>
  </si>
  <si>
    <t>Ostali nespomenuti rashodi poslovanja</t>
  </si>
  <si>
    <t>32999</t>
  </si>
  <si>
    <t>Aktivnost A100003 Financijski rashodi</t>
  </si>
  <si>
    <t>3433</t>
  </si>
  <si>
    <t>Zatezne kamate</t>
  </si>
  <si>
    <t>34333</t>
  </si>
  <si>
    <t>Zatezne kamate iz poslovnih odnosa</t>
  </si>
  <si>
    <t>3434</t>
  </si>
  <si>
    <t>Ostali nespomenuti financijski rashodi</t>
  </si>
  <si>
    <t>34349</t>
  </si>
  <si>
    <t>Državni proračun 5%</t>
  </si>
  <si>
    <t>Usluge moslavine 5%</t>
  </si>
  <si>
    <t>3431</t>
  </si>
  <si>
    <t>Bankarske usluge i usluge platnog prometa</t>
  </si>
  <si>
    <t>34312</t>
  </si>
  <si>
    <t>Usluge platnog prometa-banka ,fina</t>
  </si>
  <si>
    <t>Aktivnost A100004 Dan Općine</t>
  </si>
  <si>
    <t>Dan Općine</t>
  </si>
  <si>
    <t>Ostali rashodi za Dan Općine</t>
  </si>
  <si>
    <t>Aktivnost A100005 Kapitalna pomoć trgovačkom društvu Ludina d.o.o.</t>
  </si>
  <si>
    <t>3861</t>
  </si>
  <si>
    <t>Kapitalne pomoći kreditnim i ostalim financijskim institucijama te trgovačkim društvima u javnom sek</t>
  </si>
  <si>
    <t>38612</t>
  </si>
  <si>
    <t>Kapitalna pomoć Ludina d.o.o.</t>
  </si>
  <si>
    <t>Kapitalni projekt K100001 Rashodi za nabavu dugotrajne neproizvedene imovine - projekti</t>
  </si>
  <si>
    <t>4126</t>
  </si>
  <si>
    <t>Ostala nematerijalna imovina</t>
  </si>
  <si>
    <t>41261</t>
  </si>
  <si>
    <t>Kapitalni projekt K100002 Rashodi za nabavu dugotrajne neproizvedene imovine - traktor</t>
  </si>
  <si>
    <t>4231</t>
  </si>
  <si>
    <t>Prijevozna sredstva u cestovnom prometu</t>
  </si>
  <si>
    <t>42315</t>
  </si>
  <si>
    <t>Traktor i radni priključci</t>
  </si>
  <si>
    <t>Kapitalni projekt K100003 Rashodi za nabavu dugotrajne neproizvedene imovine - zemljišta</t>
  </si>
  <si>
    <t>4111</t>
  </si>
  <si>
    <t>Zemljište</t>
  </si>
  <si>
    <t>41112</t>
  </si>
  <si>
    <t>Građevinsko zemljište</t>
  </si>
  <si>
    <t>Kapitalni projekt K100004 Rashodi za nabavu dugotrajne neproizvedene imovine</t>
  </si>
  <si>
    <t>4227</t>
  </si>
  <si>
    <t>Uređaji, strojevi i oprema za ostale namjene</t>
  </si>
  <si>
    <t>42273</t>
  </si>
  <si>
    <t>Božićni i Uskršnji ukrasi</t>
  </si>
  <si>
    <t>Program 1003 Upravljanje imovinom</t>
  </si>
  <si>
    <t>Aktivnost A100001 Održavanje zgrada za redovno korištenje</t>
  </si>
  <si>
    <t>32329</t>
  </si>
  <si>
    <t>Ostale usluge tekućeg i investicijskog održavanja</t>
  </si>
  <si>
    <t>Kapitalni projekt K100001 Uređenje doma Velika Ludina</t>
  </si>
  <si>
    <t>4212</t>
  </si>
  <si>
    <t>Poslovni objekti</t>
  </si>
  <si>
    <t>42124</t>
  </si>
  <si>
    <t>Uređenje Doma kulture Velika Ludina</t>
  </si>
  <si>
    <t>Kapitalni projekt K100002 Rekonstrukcija i dogradnja vatrogasnog doma Ludina</t>
  </si>
  <si>
    <t>4214</t>
  </si>
  <si>
    <t>Ostali građevinski objekti</t>
  </si>
  <si>
    <t>42149</t>
  </si>
  <si>
    <t>Rekonstrukcija i dogradnja Vatrogasnog doma Velika Ludina</t>
  </si>
  <si>
    <t>Kapitalni projekt K100003 Uređenje doma Vidrenjak</t>
  </si>
  <si>
    <t>Uređenje doma Vidrenjak</t>
  </si>
  <si>
    <t>Kapitalni projekt K100004 Uredenje doma Gornja Vlahinicka</t>
  </si>
  <si>
    <t>Uredenje doma Gornja Vlahinicka</t>
  </si>
  <si>
    <t>Kapitalni projekt K100005 Uredenje doma Kompator</t>
  </si>
  <si>
    <t>Uredenje doma Kompator</t>
  </si>
  <si>
    <t>Kapitalni projekt K100006 Uredenje doma Ruskovica</t>
  </si>
  <si>
    <t>Uredenje doma Ruskovica</t>
  </si>
  <si>
    <t>Kapitalni projekt K100007 Uređenje doma Okoli</t>
  </si>
  <si>
    <t>Uređenje doma Okoli</t>
  </si>
  <si>
    <t>Kapitalni projekt K100008 Uređenje zgrada</t>
  </si>
  <si>
    <t>Uređenje zgrada</t>
  </si>
  <si>
    <t>Kapitalni projekt K100009 Skladište i garaža</t>
  </si>
  <si>
    <t>Skladište i garaža</t>
  </si>
  <si>
    <t>Program 1004 Opremanje uredskog prostora</t>
  </si>
  <si>
    <t>Kapitalni projekt K100001 Rashodi za nabavu dugotrajne proizvedene imovine</t>
  </si>
  <si>
    <t>4221</t>
  </si>
  <si>
    <t>Uredska oprema i namještaj</t>
  </si>
  <si>
    <t>42211</t>
  </si>
  <si>
    <t>Računala i računalna oprema</t>
  </si>
  <si>
    <t>42212</t>
  </si>
  <si>
    <t>Uredski namještaj</t>
  </si>
  <si>
    <t>4262</t>
  </si>
  <si>
    <t>Ulaganja u računalne programe</t>
  </si>
  <si>
    <t>42621</t>
  </si>
  <si>
    <t>Ulaganje u računalne programe</t>
  </si>
  <si>
    <t>Program 1005 Razvoj i sigurnost prometa</t>
  </si>
  <si>
    <t>Aktivnost A100001 Županijska cesta Mala Ludina - Mustafina Klada</t>
  </si>
  <si>
    <t>3631</t>
  </si>
  <si>
    <t>Tekuće pomoći unutar općeg proračuna</t>
  </si>
  <si>
    <t>36319</t>
  </si>
  <si>
    <t>Tekuće pomoći izvanproračunskim korisnicima županijskih,gradskih i općinskih proračuna</t>
  </si>
  <si>
    <t>Kapitalni projekt K100001 Ulica Bukovec, Grabrov Potok</t>
  </si>
  <si>
    <t>4213</t>
  </si>
  <si>
    <t>Ceste, željeznice i ostali prometni objekti</t>
  </si>
  <si>
    <t>42131</t>
  </si>
  <si>
    <t>Ulica Bukovec</t>
  </si>
  <si>
    <t>Kapitalni projekt K100002 Obrtnička ulica, Velika Ludina</t>
  </si>
  <si>
    <t>Obrtnička ulica</t>
  </si>
  <si>
    <t>Kapitalni projekt K100003 Cvjetna ulica , Velika Ludina</t>
  </si>
  <si>
    <t>Cvjetna ulica</t>
  </si>
  <si>
    <t>Program 1006 Organiziranje i provođenje zaštite i spašavanja</t>
  </si>
  <si>
    <t>Aktivnost A100001 Osnovna djelatnost zaštite od požara VZO Velika Ludina</t>
  </si>
  <si>
    <t>Transfer VZO Velika Ludina</t>
  </si>
  <si>
    <t>Aktivnost A100002 Civilna zaštita</t>
  </si>
  <si>
    <t>Civilna zaštita</t>
  </si>
  <si>
    <t>Aktivnost A100003 Hrvatska gorska služba spašavanja</t>
  </si>
  <si>
    <t>38119</t>
  </si>
  <si>
    <t>Transfer Gorska služba spašavanja-GSS</t>
  </si>
  <si>
    <t>Aktivnost A100004 Donacija za kupnju vozila DVD Gornja Vlahinićka</t>
  </si>
  <si>
    <t>Program 1007 Održavanje objekata i uređenje komunalne infrastrukture</t>
  </si>
  <si>
    <t>Aktivnost A100001 Održavanje nerazvrstanih cesta , makadamskih puteva, bankina, jaraka i sl</t>
  </si>
  <si>
    <t>Izvor  5. Prihodi od administrativnih pristojbi</t>
  </si>
  <si>
    <t>Održavanje makadamskih cesta</t>
  </si>
  <si>
    <t>Aktivnost A100002 Održavanje cesta u zimskim uvjetima</t>
  </si>
  <si>
    <t>Usluga zimske službe</t>
  </si>
  <si>
    <t>Aktivnost A100003 Održavanje javnih i zelenih površina</t>
  </si>
  <si>
    <t>Održavanje i uređenje zelenih površina</t>
  </si>
  <si>
    <t>Aktivnost A100004 Uređenje groblja</t>
  </si>
  <si>
    <t>Uređenje groblja</t>
  </si>
  <si>
    <t>Aktivnost A100005 Održavanje javne rasvjete</t>
  </si>
  <si>
    <t>Održavanje javne rasvjete</t>
  </si>
  <si>
    <t>Aktivnost A100006 Popravak autobusnih kućica</t>
  </si>
  <si>
    <t>Popravak autobusih kućica</t>
  </si>
  <si>
    <t>Aktivnost A100007 Nabava prometnih znakova</t>
  </si>
  <si>
    <t>Usluga nabave saobračajnih znakova</t>
  </si>
  <si>
    <t>Aktivnost A100008 Izgradnja autobusne kućice</t>
  </si>
  <si>
    <t>Izgradanja autobusne kućice</t>
  </si>
  <si>
    <t>Kapitalni projekt K100001 Vodovod Ludinica</t>
  </si>
  <si>
    <t>42141</t>
  </si>
  <si>
    <t>Vodovod Ludinica</t>
  </si>
  <si>
    <t>Kapitalni projekt K100002 Kanalizacija i odvodnja Cvjetna ulica</t>
  </si>
  <si>
    <t>Kanalizacija i odvodnja Cvjetna ulica</t>
  </si>
  <si>
    <t>Kapitalni projekt K100003 Video nadzor</t>
  </si>
  <si>
    <t>4223</t>
  </si>
  <si>
    <t>Oprema za održavanje i zaštitu</t>
  </si>
  <si>
    <t>42239</t>
  </si>
  <si>
    <t>Video nadzor</t>
  </si>
  <si>
    <t>Kapitalni projekt K100004 Uređenje groblja</t>
  </si>
  <si>
    <t>Uređenje na Groblju Mala Ludina</t>
  </si>
  <si>
    <t>Kapitalni projekt K100005 Reflektori na sportskom terenu</t>
  </si>
  <si>
    <t>Reflektori na sportskom terenu</t>
  </si>
  <si>
    <t>Program 1008 Potpora u poljoprivredi</t>
  </si>
  <si>
    <t>Aktivnost A100001 Sufinanciranje troškova osjemenjivanja krava plotkinja</t>
  </si>
  <si>
    <t>3236</t>
  </si>
  <si>
    <t>Zdravstvene i veterinarske usluge</t>
  </si>
  <si>
    <t>32362</t>
  </si>
  <si>
    <t>Veterinarske usluge</t>
  </si>
  <si>
    <t>Aktivnost A100002 Naknade štete</t>
  </si>
  <si>
    <t>3831</t>
  </si>
  <si>
    <t>Naknade šteta pravnim i fizičkim osobama</t>
  </si>
  <si>
    <t>38311</t>
  </si>
  <si>
    <t>Naknade za štete uzrokovane prirodnim katastrofama</t>
  </si>
  <si>
    <t>Program 1009 Jačanje gospodarstva</t>
  </si>
  <si>
    <t>Aktivnost A100001 Subvencije trgovačkim društvima u javnom sektoru</t>
  </si>
  <si>
    <t>3512</t>
  </si>
  <si>
    <t>Subvencije trgovačkim društvima u javnom sektoru</t>
  </si>
  <si>
    <t>35121</t>
  </si>
  <si>
    <t>Program 1010 Javne potrebe iznad standarda u školstvu</t>
  </si>
  <si>
    <t>Aktivnost A100001 Sufinanciranje troškova školske kuhinje</t>
  </si>
  <si>
    <t>Transfer Osnovna škola Ludina</t>
  </si>
  <si>
    <t>Aktivnost A100002 Sufinanciranje produžene nastave OŠ Ludina</t>
  </si>
  <si>
    <t>Aktivnost A100003 Ostale tekuće donacije OŠ Ludina</t>
  </si>
  <si>
    <t>Aktivnost A100004 Stipendije i školarine</t>
  </si>
  <si>
    <t>3721</t>
  </si>
  <si>
    <t>Naknade građanima i kućanstvima u novcu</t>
  </si>
  <si>
    <t>37215</t>
  </si>
  <si>
    <t>Stipendije i školarine</t>
  </si>
  <si>
    <t>Aktivnost A100005 Sufinanciranje učenićkih domova</t>
  </si>
  <si>
    <t>37219</t>
  </si>
  <si>
    <t>Sufinanciranje učeničkih domova 50%</t>
  </si>
  <si>
    <t>Aktivnost A100006 Sufinanciranje dopunskog obrazovnog materijala</t>
  </si>
  <si>
    <t>Program 1011 Socijalna skrb</t>
  </si>
  <si>
    <t>Aktivnost A100001 Pomoć za stanovanje, jednokratne pomoći</t>
  </si>
  <si>
    <t>37212</t>
  </si>
  <si>
    <t>Pomoći obiteljima i kućanstvima</t>
  </si>
  <si>
    <t>Aktivnost A100002 Jednokratne novčane pomoći roditeljima - rođenje djeteta</t>
  </si>
  <si>
    <t>Pomoći za novorođenu djecu</t>
  </si>
  <si>
    <t>Aktivnost A100003 Podmirenja troškova drva za ogrijev</t>
  </si>
  <si>
    <t>Aktivnost A100004 Podmirenje troškova logopeda</t>
  </si>
  <si>
    <t>Program 1012 Razvoj sporta i rekreacije</t>
  </si>
  <si>
    <t>Aktivnost A100001 NŠK "Sokol"</t>
  </si>
  <si>
    <t>38115</t>
  </si>
  <si>
    <t>Transfer NK Sokol</t>
  </si>
  <si>
    <t>Aktivnost A100002 RK Laurus</t>
  </si>
  <si>
    <t>Transfer RK Laurus</t>
  </si>
  <si>
    <t>Aktivnost A100003 Šaran - športsko ribolovna udurga</t>
  </si>
  <si>
    <t>Transfer Ribička udruga Šaran</t>
  </si>
  <si>
    <t>Aktivnost A100004 Ostala sportska društva</t>
  </si>
  <si>
    <t>Transfer ostalim sportskim društvima</t>
  </si>
  <si>
    <t>Program 1013 Zaštita okoliša</t>
  </si>
  <si>
    <t>Aktivnost A100001 Odvoz i zbrinjavanje otpada, sanacija komunalne deponije</t>
  </si>
  <si>
    <t>Eko Moslavina d.o.o.-sanacija komunalne deponije</t>
  </si>
  <si>
    <t>Aktivnost A100002 Dimnjačarske i ekološke usluge</t>
  </si>
  <si>
    <t>32344</t>
  </si>
  <si>
    <t>Dimnjačarske i ekološke usluge</t>
  </si>
  <si>
    <t>Aktivnost A100003 Čišćenje smetlišta</t>
  </si>
  <si>
    <t>Čišćenje smetlišta</t>
  </si>
  <si>
    <t>Aktivnost A100004 Zbrinjavnje otpada - azbest</t>
  </si>
  <si>
    <t>Zbrinjavanje azbesta</t>
  </si>
  <si>
    <t>Aktivnost A100005 Zbrinjavanje ambalažnog otpada</t>
  </si>
  <si>
    <t>Zbrinjavanje ambalažnog optada</t>
  </si>
  <si>
    <t>Kapitalni projekt K101401 Nabava kontejnera i spremnika za otpad</t>
  </si>
  <si>
    <t>Spremnici za otpad</t>
  </si>
  <si>
    <t>Program 1014 Zaštita, očuvanje i unaprijeđenje zdravlja</t>
  </si>
  <si>
    <t>Aktivnost A100001 Deratizacija i dezinsekcija</t>
  </si>
  <si>
    <t>32343</t>
  </si>
  <si>
    <t>Deratizacija i dezinsekcija</t>
  </si>
  <si>
    <t>Aktivnost A100002 Sanitarno - higijeničarski poslovi</t>
  </si>
  <si>
    <t>Sanitarno higijeničarski poslovi</t>
  </si>
  <si>
    <t>Aktivnost A100003 Troškovi prijevoza laboratorijskih uzoraka</t>
  </si>
  <si>
    <t>32369</t>
  </si>
  <si>
    <t>Prijevoz laboratorijskih uzoraka</t>
  </si>
  <si>
    <t>Aktivnost A100004 Sterilizacija i kastracija ( sufinanciranje 50 % )</t>
  </si>
  <si>
    <t>Sufinanciranje kastracije i sterilizacije životinja</t>
  </si>
  <si>
    <t>Aktivnost A100005 Program zaštite divljači</t>
  </si>
  <si>
    <t>Program zaštite divljači</t>
  </si>
  <si>
    <t>Električni pastir</t>
  </si>
  <si>
    <t>Program 1015 Program očuvanja kulturne baštine</t>
  </si>
  <si>
    <t>Aktivnost A100001 Crkva Sv. Mihovila V.Ludina</t>
  </si>
  <si>
    <t>38112</t>
  </si>
  <si>
    <t>Tekuće donacije vjerskim zajednicama</t>
  </si>
  <si>
    <t>Aktivnost A100002 KUD Mijo Stuparić</t>
  </si>
  <si>
    <t>Transfer KUD Mijo Stuparić</t>
  </si>
  <si>
    <t>Aktivnost A100003 Promocija knjiga i očuvanje kulturne baštine</t>
  </si>
  <si>
    <t>Promocije knjiga i očuvanje kulturne baštine</t>
  </si>
  <si>
    <t>Program 1016 Razvoj civilnog društva</t>
  </si>
  <si>
    <t>Aktivnost A100001 UHVIBDR Velika Ludina</t>
  </si>
  <si>
    <t>Transfer UHVIBDR</t>
  </si>
  <si>
    <t>Aktivnost A100002 LAG Moslavina</t>
  </si>
  <si>
    <t>3294</t>
  </si>
  <si>
    <t>Članarine i norme</t>
  </si>
  <si>
    <t>32941</t>
  </si>
  <si>
    <t>Tuzemne članarine</t>
  </si>
  <si>
    <t>Aktivnost A100003 Crveni Križ</t>
  </si>
  <si>
    <t>Transfer Crveni križ Kutina</t>
  </si>
  <si>
    <t>Aktivnost A100004 Udruženje slijepih</t>
  </si>
  <si>
    <t>Transfer Udruženje slijepih</t>
  </si>
  <si>
    <t>Aktivnost A100005 OSI Udruga osoba s invaliditetom</t>
  </si>
  <si>
    <t>Transfer Udruga OSI-osobe sa invaliditetom</t>
  </si>
  <si>
    <t>Aktivnost A100006 Udruga voćara , vinogradara Moslavine</t>
  </si>
  <si>
    <t>Transfer Udruga voćara i vinogradara Velika Ludina</t>
  </si>
  <si>
    <t>Aktivnost A100007 Lovačka udruga Košuta</t>
  </si>
  <si>
    <t>Lovačka udruga Košuta</t>
  </si>
  <si>
    <t>Aktivnost A100008 Ostale udruge</t>
  </si>
  <si>
    <t>Donacije ostalim udrugama</t>
  </si>
  <si>
    <t>Aktivnost A100009 Udruga pčelara Lipa</t>
  </si>
  <si>
    <t>Udruga pčelara Lipa</t>
  </si>
  <si>
    <t>Glava 0202 Javne ustanove predškolskog odgoja i osnovnog obrazovanja</t>
  </si>
  <si>
    <t>Glavni program A12 Proračunski korisnik Dječji vrtić Ludina</t>
  </si>
  <si>
    <t>Program 1001 Predškolski odgoj</t>
  </si>
  <si>
    <t>Aktivnost A100001 Predškolski odgoj</t>
  </si>
  <si>
    <t>Korisnik  002 Dječji vrtić Ludina</t>
  </si>
  <si>
    <t>Usluge vatrodojave</t>
  </si>
  <si>
    <t>5443</t>
  </si>
  <si>
    <t>Otplata glavnice primljenih kredita od tuzemnih kreditnih institucija izvan javnog sektora</t>
  </si>
  <si>
    <t>54432</t>
  </si>
  <si>
    <t>Otplata glavnice kredita</t>
  </si>
  <si>
    <t>Oprema Dječji Vrtić</t>
  </si>
  <si>
    <t>Izvor  9. Prihodi proračunskih korisnika</t>
  </si>
  <si>
    <t>31212</t>
  </si>
  <si>
    <t>Nagrade- godišnjišnice, uskrsnice , Božićnice</t>
  </si>
  <si>
    <t>3214</t>
  </si>
  <si>
    <t>Ostale naknade troškova zaposlenima</t>
  </si>
  <si>
    <t>32149</t>
  </si>
  <si>
    <t>Ostale naknade troškova zaposlenih</t>
  </si>
  <si>
    <t>3222</t>
  </si>
  <si>
    <t>Materijal i sirovine</t>
  </si>
  <si>
    <t>32224</t>
  </si>
  <si>
    <t>Prehrana</t>
  </si>
  <si>
    <t>Zdrastvene usluge Dječji Vrtić Ludina</t>
  </si>
  <si>
    <t>Kapitalni projekt K100001 Uređenje ograde</t>
  </si>
  <si>
    <t>Uređenje ograde Dječji Vrtić Ludina</t>
  </si>
  <si>
    <t>Glava 0203 Djelatnost kulture</t>
  </si>
  <si>
    <t>Glavni program A13 Proračunski korisnik Knjižnica i čitaonica Velika Ludina</t>
  </si>
  <si>
    <t>Program 1001 Javen potrebe u kulturi</t>
  </si>
  <si>
    <t>Aktivnost A100001 Knjižnica i čitaonica Velika Ludina</t>
  </si>
  <si>
    <t>Korisnik  003 Knjižnica i čitaonica Ludina</t>
  </si>
  <si>
    <t>Kapitalni projekt K100001 Rashodi za nabavu dugotrajne neproizvedene imovine</t>
  </si>
  <si>
    <t>4241</t>
  </si>
  <si>
    <t>Knjige</t>
  </si>
  <si>
    <t>42411</t>
  </si>
  <si>
    <t>Svetog Mihaela 37</t>
  </si>
  <si>
    <t>Tekući plan 2022</t>
  </si>
  <si>
    <t>Izvršenje do 30.06. 2022. god</t>
  </si>
  <si>
    <t>Postotak izvršenja do 30.06.2022. god</t>
  </si>
  <si>
    <t>Otplata glavnice primljenih kredita i zajmova od kreditnih i ostalih financijskih institucija izvan</t>
  </si>
  <si>
    <t>544</t>
  </si>
  <si>
    <t>Izdaci za otplatu glavnice primljenih kredita i zajmova</t>
  </si>
  <si>
    <t>54</t>
  </si>
  <si>
    <t>Nematerijalna proizvedena imovina</t>
  </si>
  <si>
    <t>426</t>
  </si>
  <si>
    <t>Knjige, umjetnička djela i ostale izložbene vrijednosti</t>
  </si>
  <si>
    <t>424</t>
  </si>
  <si>
    <t>Prijevozna sredstva</t>
  </si>
  <si>
    <t>423</t>
  </si>
  <si>
    <t>Postrojenja i oprema</t>
  </si>
  <si>
    <t>422</t>
  </si>
  <si>
    <t>Građevinski objekti</t>
  </si>
  <si>
    <t>421</t>
  </si>
  <si>
    <t>Rashodi za nabavu proizvedene dugotrajne imovine</t>
  </si>
  <si>
    <t>42</t>
  </si>
  <si>
    <t>Nematerijalna imovina</t>
  </si>
  <si>
    <t>412</t>
  </si>
  <si>
    <t>Materijalna imovina - prirodna bogatstva</t>
  </si>
  <si>
    <t>411</t>
  </si>
  <si>
    <t>Rashodi za nabavu neproizvedene dugotrajne imovine</t>
  </si>
  <si>
    <t>41</t>
  </si>
  <si>
    <t>Kapitalne pomoći</t>
  </si>
  <si>
    <t>386</t>
  </si>
  <si>
    <t>Kazne, penali i naknade štete</t>
  </si>
  <si>
    <t>383</t>
  </si>
  <si>
    <t>Tekuće donacije</t>
  </si>
  <si>
    <t>381</t>
  </si>
  <si>
    <t>Ostali rashodi</t>
  </si>
  <si>
    <t>38</t>
  </si>
  <si>
    <t>Ostale naknade građanima i kućanstvima iz proračuna</t>
  </si>
  <si>
    <t>372</t>
  </si>
  <si>
    <t>Naknade građanima i kućanstvima na temelju osiguranja i druge naknade</t>
  </si>
  <si>
    <t>37</t>
  </si>
  <si>
    <t>Pomoći unutar općeg proračuna</t>
  </si>
  <si>
    <t>363</t>
  </si>
  <si>
    <t>Pomoći dane u inozemstvo i unutar općeg proračuna</t>
  </si>
  <si>
    <t>36</t>
  </si>
  <si>
    <t>351</t>
  </si>
  <si>
    <t>Subvencije</t>
  </si>
  <si>
    <t>35</t>
  </si>
  <si>
    <t>Ostali financijski rashodi</t>
  </si>
  <si>
    <t>343</t>
  </si>
  <si>
    <t>Financijski rashodi</t>
  </si>
  <si>
    <t>34</t>
  </si>
  <si>
    <t>329</t>
  </si>
  <si>
    <t>324</t>
  </si>
  <si>
    <t>Rashodi za usluge</t>
  </si>
  <si>
    <t>323</t>
  </si>
  <si>
    <t>Rashodi za materijal i energiju</t>
  </si>
  <si>
    <t>322</t>
  </si>
  <si>
    <t>Naknade troškova zaposlenima</t>
  </si>
  <si>
    <t>321</t>
  </si>
  <si>
    <t>Materijalni rashodi</t>
  </si>
  <si>
    <t>32</t>
  </si>
  <si>
    <t>Doprinosi na plaće</t>
  </si>
  <si>
    <t>313</t>
  </si>
  <si>
    <t>312</t>
  </si>
  <si>
    <t>Plaće (Bruto)</t>
  </si>
  <si>
    <t>311</t>
  </si>
  <si>
    <t>Rashodi za zaposlene</t>
  </si>
  <si>
    <t>31</t>
  </si>
  <si>
    <t>SVEUKUPNO RASHODI / IZDACI</t>
  </si>
  <si>
    <t>Prihodi od prodaje postrojenja i opreme</t>
  </si>
  <si>
    <t>722</t>
  </si>
  <si>
    <t>Prihodi od prodaje građevinskih objekata</t>
  </si>
  <si>
    <t>721</t>
  </si>
  <si>
    <t>Prihodi od prodaje proizvedene dugotrajne imovine</t>
  </si>
  <si>
    <t>72</t>
  </si>
  <si>
    <t>Prihodi od prodaje materijalne imovine - prirodnih bogatstava</t>
  </si>
  <si>
    <t>711</t>
  </si>
  <si>
    <t>Prihodi od prodaje neproizvedene dugotrajne imovine</t>
  </si>
  <si>
    <t>71</t>
  </si>
  <si>
    <t>Kazne i upravne mjere</t>
  </si>
  <si>
    <t>681</t>
  </si>
  <si>
    <t>Kazne, upravne mjere i ostali prihodi</t>
  </si>
  <si>
    <t>68</t>
  </si>
  <si>
    <t>Komunalni doprinosi i naknade</t>
  </si>
  <si>
    <t>653</t>
  </si>
  <si>
    <t>Prihodi po posebnim propisima</t>
  </si>
  <si>
    <t>652</t>
  </si>
  <si>
    <t>651</t>
  </si>
  <si>
    <t>Prihodi od upravnih i administrativnih pristojbi, pristojbi po posebnim propisima i naknada</t>
  </si>
  <si>
    <t>65</t>
  </si>
  <si>
    <t>Prihodi od nefinancijske imovine</t>
  </si>
  <si>
    <t>642</t>
  </si>
  <si>
    <t>Prihodi od financijske imovine</t>
  </si>
  <si>
    <t>641</t>
  </si>
  <si>
    <t>Prihodi od imovine</t>
  </si>
  <si>
    <t>64</t>
  </si>
  <si>
    <t xml:space="preserve">Tekuće pomoći proračunskim korisnicima iz pračuna koji nije nadležan </t>
  </si>
  <si>
    <t>Pomoći od izvanproračunskih korisnika</t>
  </si>
  <si>
    <t>634</t>
  </si>
  <si>
    <t>Pomoći proračunu iz drugih proračuna</t>
  </si>
  <si>
    <t>633</t>
  </si>
  <si>
    <t>Pomoći od međunarodnih organizacija te institucija i tijela EU</t>
  </si>
  <si>
    <t>632</t>
  </si>
  <si>
    <t>Pomoći iz inozemstva i od subjekata unutar općeg proračuna</t>
  </si>
  <si>
    <t>63</t>
  </si>
  <si>
    <t>Porezi na robu i usluge</t>
  </si>
  <si>
    <t>614</t>
  </si>
  <si>
    <t>Porezi na imovinu</t>
  </si>
  <si>
    <t>613</t>
  </si>
  <si>
    <t>Porez i prirez na dohodak</t>
  </si>
  <si>
    <t>611</t>
  </si>
  <si>
    <t>Prihodi od poreza</t>
  </si>
  <si>
    <t>61</t>
  </si>
  <si>
    <t>SVEUKUPNO PRIHODI</t>
  </si>
  <si>
    <t>Indeks 4/2</t>
  </si>
  <si>
    <t>Indeks 4/1</t>
  </si>
  <si>
    <t>Polugodišnje izvršenje 2022</t>
  </si>
  <si>
    <t>Izvorni plan 2022</t>
  </si>
  <si>
    <t>Polugodišnje izvršenje 2021</t>
  </si>
  <si>
    <t>VRSTA PRIHODA / PRIMITAKA</t>
  </si>
  <si>
    <t>OPĆI DIO</t>
  </si>
  <si>
    <t>IZVRŠENJE PRORAČUNA OD 01.01.2022. DO 31.12.2022. GODINE ( Prihodi i rashodi)</t>
  </si>
  <si>
    <t xml:space="preserve">44316 Velika Ludina </t>
  </si>
  <si>
    <t>Svetog Mihovila 37</t>
  </si>
  <si>
    <t>A.</t>
  </si>
  <si>
    <t>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</si>
  <si>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</si>
  <si>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</si>
  <si>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</si>
  <si>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</si>
  <si>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</t>
  </si>
  <si>
    <t>B.</t>
  </si>
  <si>
    <t>RAČUN ZADUŽIVANJA/FINANCIRANJA</t>
  </si>
  <si>
    <t>Primici od financijske imovine i zaduživanja</t>
  </si>
  <si>
    <t>Izdaci za financijsku imovinu i otplate zajmova</t>
  </si>
  <si>
    <t>VIŠAK/MANJAK + NETO ZADUŽIVANJA/FINANCIRANJA + RASPOLOŽIVA SREDSTVA IZ PRETHODNIH GODINA</t>
  </si>
  <si>
    <t>Izvršenje 2022</t>
  </si>
  <si>
    <t>Indeks 3/1</t>
  </si>
  <si>
    <t>Indeks 3/2</t>
  </si>
  <si>
    <t xml:space="preserve">Izvršenje proračuna </t>
  </si>
  <si>
    <t>IZVRŠENJE PRORAČUNA OD 01.01.2022 DO 30.06.2022.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</si>
</sst>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41A]d\.\ mmmm\ yyyy\.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4" fontId="3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10" fontId="2" fillId="33" borderId="0" xfId="0" applyNumberFormat="1" applyFont="1" applyFill="1" applyAlignment="1">
      <alignment/>
    </xf>
    <xf numFmtId="10" fontId="2" fillId="34" borderId="0" xfId="0" applyNumberFormat="1" applyFont="1" applyFill="1" applyAlignment="1">
      <alignment/>
    </xf>
    <xf numFmtId="10" fontId="2" fillId="35" borderId="0" xfId="0" applyNumberFormat="1" applyFont="1" applyFill="1" applyAlignment="1">
      <alignment/>
    </xf>
    <xf numFmtId="10" fontId="3" fillId="36" borderId="0" xfId="0" applyNumberFormat="1" applyFont="1" applyFill="1" applyAlignment="1">
      <alignment/>
    </xf>
    <xf numFmtId="10" fontId="3" fillId="37" borderId="0" xfId="0" applyNumberFormat="1" applyFont="1" applyFill="1" applyAlignment="1">
      <alignment/>
    </xf>
    <xf numFmtId="10" fontId="3" fillId="38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10" fontId="3" fillId="39" borderId="0" xfId="0" applyNumberFormat="1" applyFont="1" applyFill="1" applyAlignment="1">
      <alignment/>
    </xf>
    <xf numFmtId="0" fontId="0" fillId="0" borderId="0" xfId="50">
      <alignment/>
      <protection/>
    </xf>
    <xf numFmtId="10" fontId="0" fillId="0" borderId="0" xfId="50" applyNumberFormat="1">
      <alignment/>
      <protection/>
    </xf>
    <xf numFmtId="4" fontId="0" fillId="0" borderId="0" xfId="50" applyNumberFormat="1">
      <alignment/>
      <protection/>
    </xf>
    <xf numFmtId="10" fontId="1" fillId="0" borderId="0" xfId="50" applyNumberFormat="1" applyFont="1">
      <alignment/>
      <protection/>
    </xf>
    <xf numFmtId="4" fontId="1" fillId="0" borderId="0" xfId="50" applyNumberFormat="1" applyFont="1">
      <alignment/>
      <protection/>
    </xf>
    <xf numFmtId="0" fontId="1" fillId="0" borderId="0" xfId="50" applyFont="1">
      <alignment/>
      <protection/>
    </xf>
    <xf numFmtId="10" fontId="2" fillId="40" borderId="0" xfId="50" applyNumberFormat="1" applyFont="1" applyFill="1">
      <alignment/>
      <protection/>
    </xf>
    <xf numFmtId="4" fontId="2" fillId="40" borderId="0" xfId="50" applyNumberFormat="1" applyFont="1" applyFill="1">
      <alignment/>
      <protection/>
    </xf>
    <xf numFmtId="0" fontId="2" fillId="40" borderId="0" xfId="50" applyFont="1" applyFill="1">
      <alignment/>
      <protection/>
    </xf>
    <xf numFmtId="10" fontId="1" fillId="41" borderId="0" xfId="50" applyNumberFormat="1" applyFont="1" applyFill="1" applyAlignment="1">
      <alignment wrapText="1"/>
      <protection/>
    </xf>
    <xf numFmtId="0" fontId="1" fillId="41" borderId="0" xfId="50" applyFont="1" applyFill="1" applyAlignment="1">
      <alignment wrapText="1"/>
      <protection/>
    </xf>
    <xf numFmtId="4" fontId="1" fillId="41" borderId="0" xfId="50" applyNumberFormat="1" applyFont="1" applyFill="1" applyAlignment="1">
      <alignment wrapText="1"/>
      <protection/>
    </xf>
    <xf numFmtId="0" fontId="0" fillId="0" borderId="0" xfId="50" applyFont="1">
      <alignment/>
      <protection/>
    </xf>
    <xf numFmtId="0" fontId="0" fillId="0" borderId="0" xfId="50" applyAlignment="1">
      <alignment horizontal="left"/>
      <protection/>
    </xf>
    <xf numFmtId="0" fontId="1" fillId="41" borderId="0" xfId="50" applyFont="1" applyFill="1" applyAlignment="1">
      <alignment horizontal="center" wrapText="1"/>
      <protection/>
    </xf>
    <xf numFmtId="20" fontId="0" fillId="0" borderId="0" xfId="50" applyNumberFormat="1" applyFont="1" applyBorder="1" applyAlignment="1" applyProtection="1">
      <alignment horizontal="left"/>
      <protection/>
    </xf>
    <xf numFmtId="0" fontId="0" fillId="0" borderId="0" xfId="50" applyFont="1" applyBorder="1" applyAlignment="1" applyProtection="1">
      <alignment horizontal="right"/>
      <protection/>
    </xf>
    <xf numFmtId="172" fontId="0" fillId="0" borderId="0" xfId="50" applyNumberFormat="1" applyFont="1" applyBorder="1" applyAlignment="1" applyProtection="1">
      <alignment horizontal="left"/>
      <protection/>
    </xf>
    <xf numFmtId="0" fontId="1" fillId="0" borderId="0" xfId="50" applyFont="1" applyAlignment="1">
      <alignment horizontal="center" wrapText="1"/>
      <protection/>
    </xf>
    <xf numFmtId="0" fontId="1" fillId="0" borderId="0" xfId="50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10" fontId="1" fillId="0" borderId="0" xfId="5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50" applyFont="1" applyBorder="1" applyAlignment="1" applyProtection="1">
      <alignment horizontal="center"/>
      <protection/>
    </xf>
    <xf numFmtId="0" fontId="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2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10.00390625" style="0" customWidth="1"/>
    <col min="2" max="2" width="97.28125" style="0" customWidth="1"/>
    <col min="3" max="3" width="14.57421875" style="0" customWidth="1"/>
    <col min="4" max="4" width="17.57421875" style="0" customWidth="1"/>
    <col min="5" max="5" width="19.7109375" style="0" customWidth="1"/>
  </cols>
  <sheetData>
    <row r="1" spans="1:3" ht="12.75">
      <c r="A1" s="55" t="s">
        <v>0</v>
      </c>
      <c r="B1" s="55"/>
      <c r="C1" s="55"/>
    </row>
    <row r="2" spans="1:2" ht="12.75">
      <c r="A2" s="55" t="s">
        <v>1</v>
      </c>
      <c r="B2" s="55"/>
    </row>
    <row r="3" spans="1:3" ht="12.75">
      <c r="A3" s="55" t="s">
        <v>460</v>
      </c>
      <c r="B3" s="55"/>
      <c r="C3" s="55"/>
    </row>
    <row r="4" spans="1:4" ht="12.75">
      <c r="A4" s="55"/>
      <c r="B4" s="55"/>
      <c r="C4" s="19"/>
      <c r="D4" s="20"/>
    </row>
    <row r="5" spans="1:4" ht="12.75">
      <c r="A5" s="55" t="s">
        <v>2</v>
      </c>
      <c r="B5" s="55"/>
      <c r="C5" s="19"/>
      <c r="D5" s="21"/>
    </row>
    <row r="6" spans="1:3" ht="12.75">
      <c r="A6" s="54" t="s">
        <v>598</v>
      </c>
      <c r="B6" s="55"/>
      <c r="C6" s="55"/>
    </row>
    <row r="7" spans="1:3" ht="12.75">
      <c r="A7" s="54"/>
      <c r="B7" s="55"/>
      <c r="C7" s="55"/>
    </row>
    <row r="9" spans="1:5" ht="42.75" customHeight="1">
      <c r="A9" s="4" t="s">
        <v>3</v>
      </c>
      <c r="B9" s="1" t="s">
        <v>4</v>
      </c>
      <c r="C9" s="22" t="s">
        <v>461</v>
      </c>
      <c r="D9" s="22" t="s">
        <v>462</v>
      </c>
      <c r="E9" s="4" t="s">
        <v>463</v>
      </c>
    </row>
    <row r="10" spans="1:5" ht="12.75">
      <c r="A10" s="1" t="s">
        <v>5</v>
      </c>
      <c r="B10" s="1"/>
      <c r="C10" s="3">
        <v>15243000</v>
      </c>
      <c r="D10" s="3">
        <f>D11+D24</f>
        <v>4544140.51</v>
      </c>
      <c r="E10" s="30">
        <f>D10/C10</f>
        <v>0.29811326576133307</v>
      </c>
    </row>
    <row r="11" spans="1:5" ht="12.75">
      <c r="A11" s="5" t="s">
        <v>6</v>
      </c>
      <c r="B11" s="5"/>
      <c r="C11" s="6">
        <v>114000</v>
      </c>
      <c r="D11" s="6">
        <f>D12</f>
        <v>27024.08</v>
      </c>
      <c r="E11" s="24">
        <f>D11/C11</f>
        <v>0.23705333333333334</v>
      </c>
    </row>
    <row r="12" spans="1:5" ht="12.75">
      <c r="A12" s="7" t="s">
        <v>7</v>
      </c>
      <c r="B12" s="7"/>
      <c r="C12" s="8">
        <v>114000</v>
      </c>
      <c r="D12" s="8">
        <f>D13</f>
        <v>27024.08</v>
      </c>
      <c r="E12" s="25">
        <f aca="true" t="shared" si="0" ref="E12:E75">D12/C12</f>
        <v>0.23705333333333334</v>
      </c>
    </row>
    <row r="13" spans="1:5" ht="12.75">
      <c r="A13" s="9" t="s">
        <v>8</v>
      </c>
      <c r="B13" s="9"/>
      <c r="C13" s="10">
        <v>114000</v>
      </c>
      <c r="D13" s="10">
        <f>D14+D19</f>
        <v>27024.08</v>
      </c>
      <c r="E13" s="26">
        <f t="shared" si="0"/>
        <v>0.23705333333333334</v>
      </c>
    </row>
    <row r="14" spans="1:5" ht="12.75">
      <c r="A14" s="11" t="s">
        <v>9</v>
      </c>
      <c r="B14" s="11"/>
      <c r="C14" s="12">
        <v>100000</v>
      </c>
      <c r="D14" s="12">
        <f>D15</f>
        <v>27024.08</v>
      </c>
      <c r="E14" s="27">
        <f t="shared" si="0"/>
        <v>0.2702408</v>
      </c>
    </row>
    <row r="15" spans="1:5" ht="12.75">
      <c r="A15" s="13" t="s">
        <v>10</v>
      </c>
      <c r="B15" s="13"/>
      <c r="C15" s="14">
        <v>100000</v>
      </c>
      <c r="D15" s="14">
        <f>D16</f>
        <v>27024.08</v>
      </c>
      <c r="E15" s="28">
        <f t="shared" si="0"/>
        <v>0.2702408</v>
      </c>
    </row>
    <row r="16" spans="1:5" ht="12.75">
      <c r="A16" s="15" t="s">
        <v>11</v>
      </c>
      <c r="B16" s="15"/>
      <c r="C16" s="16">
        <v>100000</v>
      </c>
      <c r="D16" s="16">
        <f>D17</f>
        <v>27024.08</v>
      </c>
      <c r="E16" s="29">
        <f t="shared" si="0"/>
        <v>0.2702408</v>
      </c>
    </row>
    <row r="17" spans="1:5" ht="12.75">
      <c r="A17" s="1" t="s">
        <v>12</v>
      </c>
      <c r="B17" s="1" t="s">
        <v>13</v>
      </c>
      <c r="C17" s="3">
        <v>100000</v>
      </c>
      <c r="D17" s="3">
        <f>D18</f>
        <v>27024.08</v>
      </c>
      <c r="E17" s="30">
        <f t="shared" si="0"/>
        <v>0.2702408</v>
      </c>
    </row>
    <row r="18" spans="1:5" ht="12.75">
      <c r="A18" t="s">
        <v>14</v>
      </c>
      <c r="B18" t="s">
        <v>15</v>
      </c>
      <c r="C18" s="2">
        <v>100000</v>
      </c>
      <c r="D18" s="2">
        <v>27024.08</v>
      </c>
      <c r="E18" s="23">
        <f t="shared" si="0"/>
        <v>0.2702408</v>
      </c>
    </row>
    <row r="19" spans="1:5" ht="12.75">
      <c r="A19" s="11" t="s">
        <v>16</v>
      </c>
      <c r="B19" s="11"/>
      <c r="C19" s="12">
        <v>14000</v>
      </c>
      <c r="D19" s="12">
        <v>0</v>
      </c>
      <c r="E19" s="27">
        <f t="shared" si="0"/>
        <v>0</v>
      </c>
    </row>
    <row r="20" spans="1:5" ht="12.75">
      <c r="A20" s="13" t="s">
        <v>17</v>
      </c>
      <c r="B20" s="13"/>
      <c r="C20" s="14">
        <v>14000</v>
      </c>
      <c r="D20" s="14">
        <v>0</v>
      </c>
      <c r="E20" s="28">
        <f t="shared" si="0"/>
        <v>0</v>
      </c>
    </row>
    <row r="21" spans="1:5" ht="12.75">
      <c r="A21" s="15" t="s">
        <v>11</v>
      </c>
      <c r="B21" s="15"/>
      <c r="C21" s="16">
        <v>14000</v>
      </c>
      <c r="D21" s="16">
        <v>0</v>
      </c>
      <c r="E21" s="29">
        <f t="shared" si="0"/>
        <v>0</v>
      </c>
    </row>
    <row r="22" spans="1:5" ht="12.75">
      <c r="A22" s="1" t="s">
        <v>18</v>
      </c>
      <c r="B22" s="1" t="s">
        <v>19</v>
      </c>
      <c r="C22" s="3">
        <v>14000</v>
      </c>
      <c r="D22" s="3">
        <v>0</v>
      </c>
      <c r="E22" s="30">
        <f t="shared" si="0"/>
        <v>0</v>
      </c>
    </row>
    <row r="23" spans="1:5" ht="12.75">
      <c r="A23" t="s">
        <v>20</v>
      </c>
      <c r="B23" t="s">
        <v>21</v>
      </c>
      <c r="C23" s="2">
        <v>14000</v>
      </c>
      <c r="D23" s="2">
        <v>0</v>
      </c>
      <c r="E23" s="23">
        <f t="shared" si="0"/>
        <v>0</v>
      </c>
    </row>
    <row r="24" spans="1:5" ht="12.75">
      <c r="A24" s="5" t="s">
        <v>22</v>
      </c>
      <c r="B24" s="5"/>
      <c r="C24" s="6">
        <v>15129000</v>
      </c>
      <c r="D24" s="6">
        <f>D25+D467+D537</f>
        <v>4517116.43</v>
      </c>
      <c r="E24" s="24">
        <f t="shared" si="0"/>
        <v>0.2985733643994976</v>
      </c>
    </row>
    <row r="25" spans="1:5" ht="12.75">
      <c r="A25" s="7" t="s">
        <v>23</v>
      </c>
      <c r="B25" s="7"/>
      <c r="C25" s="8">
        <v>12161000</v>
      </c>
      <c r="D25" s="8">
        <f>D26</f>
        <v>3290608.2299999995</v>
      </c>
      <c r="E25" s="25">
        <f t="shared" si="0"/>
        <v>0.2705869772222679</v>
      </c>
    </row>
    <row r="26" spans="1:5" ht="12.75">
      <c r="A26" s="9" t="s">
        <v>24</v>
      </c>
      <c r="B26" s="9"/>
      <c r="C26" s="10">
        <v>12161000</v>
      </c>
      <c r="D26" s="10">
        <f>D27+D160+D201+D209+D226+D243+D296+D305+D310+D335+D352+D369+D394+D417+D430</f>
        <v>3290608.2299999995</v>
      </c>
      <c r="E26" s="26">
        <f t="shared" si="0"/>
        <v>0.2705869772222679</v>
      </c>
    </row>
    <row r="27" spans="1:5" ht="12.75">
      <c r="A27" s="11" t="s">
        <v>25</v>
      </c>
      <c r="B27" s="11"/>
      <c r="C27" s="12">
        <v>5024000</v>
      </c>
      <c r="D27" s="12">
        <f>D28+D45+D124+D134+D140+D144+D148+D152+D156</f>
        <v>1988315.3499999999</v>
      </c>
      <c r="E27" s="27">
        <f t="shared" si="0"/>
        <v>0.3957634056528662</v>
      </c>
    </row>
    <row r="28" spans="1:5" ht="12.75">
      <c r="A28" s="13" t="s">
        <v>26</v>
      </c>
      <c r="B28" s="13"/>
      <c r="C28" s="14">
        <v>1625000</v>
      </c>
      <c r="D28" s="14">
        <f>D29</f>
        <v>715631.17</v>
      </c>
      <c r="E28" s="28">
        <f t="shared" si="0"/>
        <v>0.4403884123076923</v>
      </c>
    </row>
    <row r="29" spans="1:5" ht="12.75">
      <c r="A29" s="15" t="s">
        <v>11</v>
      </c>
      <c r="B29" s="15"/>
      <c r="C29" s="16">
        <v>1625000</v>
      </c>
      <c r="D29" s="16">
        <f>D30+D32+D35+D37+D40+D42</f>
        <v>715631.17</v>
      </c>
      <c r="E29" s="29">
        <f t="shared" si="0"/>
        <v>0.4403884123076923</v>
      </c>
    </row>
    <row r="30" spans="1:5" ht="12.75">
      <c r="A30" s="1" t="s">
        <v>27</v>
      </c>
      <c r="B30" s="1" t="s">
        <v>28</v>
      </c>
      <c r="C30" s="3">
        <v>1190000</v>
      </c>
      <c r="D30" s="3">
        <f>D31</f>
        <v>581323.91</v>
      </c>
      <c r="E30" s="30">
        <f t="shared" si="0"/>
        <v>0.48850748739495803</v>
      </c>
    </row>
    <row r="31" spans="1:5" ht="12.75">
      <c r="A31" t="s">
        <v>29</v>
      </c>
      <c r="B31" t="s">
        <v>30</v>
      </c>
      <c r="C31" s="2">
        <v>1190000</v>
      </c>
      <c r="D31" s="2">
        <v>581323.91</v>
      </c>
      <c r="E31" s="23">
        <f t="shared" si="0"/>
        <v>0.48850748739495803</v>
      </c>
    </row>
    <row r="32" spans="1:5" ht="12.75">
      <c r="A32" s="1" t="s">
        <v>31</v>
      </c>
      <c r="B32" s="1" t="s">
        <v>32</v>
      </c>
      <c r="C32" s="3">
        <v>95000</v>
      </c>
      <c r="D32" s="3">
        <f>D33+D34</f>
        <v>24176.62</v>
      </c>
      <c r="E32" s="30">
        <f t="shared" si="0"/>
        <v>0.25449073684210527</v>
      </c>
    </row>
    <row r="33" spans="1:5" ht="12.75">
      <c r="A33" t="s">
        <v>33</v>
      </c>
      <c r="B33" t="s">
        <v>34</v>
      </c>
      <c r="C33" s="2">
        <v>30000</v>
      </c>
      <c r="D33" s="2">
        <v>7000</v>
      </c>
      <c r="E33" s="23">
        <f t="shared" si="0"/>
        <v>0.23333333333333334</v>
      </c>
    </row>
    <row r="34" spans="1:5" ht="12.75">
      <c r="A34" t="s">
        <v>35</v>
      </c>
      <c r="B34" t="s">
        <v>36</v>
      </c>
      <c r="C34" s="2">
        <v>65000</v>
      </c>
      <c r="D34" s="2">
        <v>17176.62</v>
      </c>
      <c r="E34" s="23">
        <f t="shared" si="0"/>
        <v>0.2642556923076923</v>
      </c>
    </row>
    <row r="35" spans="1:5" ht="12.75">
      <c r="A35" s="1" t="s">
        <v>37</v>
      </c>
      <c r="B35" s="1" t="s">
        <v>38</v>
      </c>
      <c r="C35" s="3">
        <v>238000</v>
      </c>
      <c r="D35" s="3">
        <f>D36</f>
        <v>95918.46</v>
      </c>
      <c r="E35" s="30">
        <f t="shared" si="0"/>
        <v>0.40301873949579836</v>
      </c>
    </row>
    <row r="36" spans="1:5" ht="12.75">
      <c r="A36" t="s">
        <v>39</v>
      </c>
      <c r="B36" t="s">
        <v>40</v>
      </c>
      <c r="C36" s="2">
        <v>238000</v>
      </c>
      <c r="D36" s="2">
        <v>95918.46</v>
      </c>
      <c r="E36" s="23">
        <f t="shared" si="0"/>
        <v>0.40301873949579836</v>
      </c>
    </row>
    <row r="37" spans="1:5" ht="12.75">
      <c r="A37" s="1" t="s">
        <v>41</v>
      </c>
      <c r="B37" s="1" t="s">
        <v>42</v>
      </c>
      <c r="C37" s="3">
        <v>25000</v>
      </c>
      <c r="D37" s="3">
        <f>D38+D39</f>
        <v>5740</v>
      </c>
      <c r="E37" s="30">
        <f t="shared" si="0"/>
        <v>0.2296</v>
      </c>
    </row>
    <row r="38" spans="1:5" ht="12.75">
      <c r="A38" t="s">
        <v>43</v>
      </c>
      <c r="B38" t="s">
        <v>44</v>
      </c>
      <c r="C38" s="2">
        <v>5000</v>
      </c>
      <c r="D38" s="2">
        <v>600</v>
      </c>
      <c r="E38" s="23">
        <f t="shared" si="0"/>
        <v>0.12</v>
      </c>
    </row>
    <row r="39" spans="1:5" ht="12.75">
      <c r="A39" t="s">
        <v>45</v>
      </c>
      <c r="B39" t="s">
        <v>46</v>
      </c>
      <c r="C39" s="2">
        <v>20000</v>
      </c>
      <c r="D39" s="2">
        <v>5140</v>
      </c>
      <c r="E39" s="23">
        <f t="shared" si="0"/>
        <v>0.257</v>
      </c>
    </row>
    <row r="40" spans="1:5" ht="12.75">
      <c r="A40" s="1" t="s">
        <v>47</v>
      </c>
      <c r="B40" s="1" t="s">
        <v>48</v>
      </c>
      <c r="C40" s="3">
        <v>25000</v>
      </c>
      <c r="D40" s="3">
        <f>D41</f>
        <v>8472.18</v>
      </c>
      <c r="E40" s="30">
        <f t="shared" si="0"/>
        <v>0.3388872</v>
      </c>
    </row>
    <row r="41" spans="1:5" ht="12.75">
      <c r="A41" t="s">
        <v>49</v>
      </c>
      <c r="B41" t="s">
        <v>50</v>
      </c>
      <c r="C41" s="2">
        <v>25000</v>
      </c>
      <c r="D41" s="2">
        <v>8472.18</v>
      </c>
      <c r="E41" s="23">
        <f t="shared" si="0"/>
        <v>0.3388872</v>
      </c>
    </row>
    <row r="42" spans="1:5" ht="12.75">
      <c r="A42" s="1" t="s">
        <v>51</v>
      </c>
      <c r="B42" s="1" t="s">
        <v>52</v>
      </c>
      <c r="C42" s="3">
        <v>52000</v>
      </c>
      <c r="D42" s="3">
        <f>D43+D44</f>
        <v>0</v>
      </c>
      <c r="E42" s="30">
        <f t="shared" si="0"/>
        <v>0</v>
      </c>
    </row>
    <row r="43" spans="1:5" ht="12.75">
      <c r="A43" t="s">
        <v>53</v>
      </c>
      <c r="B43" t="s">
        <v>54</v>
      </c>
      <c r="C43" s="2">
        <v>50000</v>
      </c>
      <c r="D43" s="2">
        <v>0</v>
      </c>
      <c r="E43" s="23">
        <f t="shared" si="0"/>
        <v>0</v>
      </c>
    </row>
    <row r="44" spans="1:5" ht="12.75">
      <c r="A44" t="s">
        <v>55</v>
      </c>
      <c r="B44" t="s">
        <v>56</v>
      </c>
      <c r="C44" s="2">
        <v>2000</v>
      </c>
      <c r="D44" s="2">
        <v>0</v>
      </c>
      <c r="E44" s="23">
        <f t="shared" si="0"/>
        <v>0</v>
      </c>
    </row>
    <row r="45" spans="1:5" ht="12.75">
      <c r="A45" s="13" t="s">
        <v>57</v>
      </c>
      <c r="B45" s="13"/>
      <c r="C45" s="14">
        <v>2203000</v>
      </c>
      <c r="D45" s="14">
        <f>D46+D89+D94</f>
        <v>790322.25</v>
      </c>
      <c r="E45" s="28">
        <f t="shared" si="0"/>
        <v>0.35874818429414435</v>
      </c>
    </row>
    <row r="46" spans="1:5" ht="12.75">
      <c r="A46" s="15" t="s">
        <v>11</v>
      </c>
      <c r="B46" s="15"/>
      <c r="C46" s="16">
        <v>1159000</v>
      </c>
      <c r="D46" s="16">
        <f>D47+D51+D56+D58+D60+D63+D66++D72+D77+D80+D82+D87</f>
        <v>413611.12</v>
      </c>
      <c r="E46" s="29">
        <f t="shared" si="0"/>
        <v>0.3568689559965487</v>
      </c>
    </row>
    <row r="47" spans="1:5" ht="12.75">
      <c r="A47" s="1" t="s">
        <v>58</v>
      </c>
      <c r="B47" s="1" t="s">
        <v>59</v>
      </c>
      <c r="C47" s="3">
        <v>47000</v>
      </c>
      <c r="D47" s="3">
        <f>D48+D49+D50</f>
        <v>16684.42</v>
      </c>
      <c r="E47" s="30">
        <f t="shared" si="0"/>
        <v>0.35498765957446804</v>
      </c>
    </row>
    <row r="48" spans="1:5" ht="12.75">
      <c r="A48" t="s">
        <v>60</v>
      </c>
      <c r="B48" t="s">
        <v>61</v>
      </c>
      <c r="C48" s="2">
        <v>35000</v>
      </c>
      <c r="D48" s="2">
        <v>13104.58</v>
      </c>
      <c r="E48" s="23">
        <f t="shared" si="0"/>
        <v>0.37441657142857143</v>
      </c>
    </row>
    <row r="49" spans="1:5" ht="12.75">
      <c r="A49" t="s">
        <v>62</v>
      </c>
      <c r="B49" t="s">
        <v>63</v>
      </c>
      <c r="C49" s="2">
        <v>6000</v>
      </c>
      <c r="D49" s="2">
        <v>0</v>
      </c>
      <c r="E49" s="23">
        <f t="shared" si="0"/>
        <v>0</v>
      </c>
    </row>
    <row r="50" spans="1:5" ht="12.75">
      <c r="A50" t="s">
        <v>64</v>
      </c>
      <c r="B50" t="s">
        <v>65</v>
      </c>
      <c r="C50" s="2">
        <v>6000</v>
      </c>
      <c r="D50" s="2">
        <v>3579.84</v>
      </c>
      <c r="E50" s="23">
        <f t="shared" si="0"/>
        <v>0.5966400000000001</v>
      </c>
    </row>
    <row r="51" spans="1:5" ht="12.75">
      <c r="A51" s="1" t="s">
        <v>66</v>
      </c>
      <c r="B51" s="1" t="s">
        <v>67</v>
      </c>
      <c r="C51" s="3">
        <v>760000</v>
      </c>
      <c r="D51" s="3">
        <f>D52+D53+D54+D55</f>
        <v>287544.47</v>
      </c>
      <c r="E51" s="30">
        <f t="shared" si="0"/>
        <v>0.37834798684210524</v>
      </c>
    </row>
    <row r="52" spans="1:5" ht="12.75">
      <c r="A52" t="s">
        <v>68</v>
      </c>
      <c r="B52" t="s">
        <v>69</v>
      </c>
      <c r="C52" s="2">
        <v>170000</v>
      </c>
      <c r="D52" s="2">
        <v>49311.15</v>
      </c>
      <c r="E52" s="23">
        <f t="shared" si="0"/>
        <v>0.2900655882352941</v>
      </c>
    </row>
    <row r="53" spans="1:5" ht="12.75">
      <c r="A53" t="s">
        <v>68</v>
      </c>
      <c r="B53" t="s">
        <v>70</v>
      </c>
      <c r="C53" s="2">
        <v>330000</v>
      </c>
      <c r="D53" s="2">
        <v>93483.87</v>
      </c>
      <c r="E53" s="23">
        <f t="shared" si="0"/>
        <v>0.28328445454545453</v>
      </c>
    </row>
    <row r="54" spans="1:5" ht="12.75">
      <c r="A54" t="s">
        <v>71</v>
      </c>
      <c r="B54" t="s">
        <v>72</v>
      </c>
      <c r="C54" s="2">
        <v>250000</v>
      </c>
      <c r="D54" s="2">
        <v>139924.27</v>
      </c>
      <c r="E54" s="23">
        <f t="shared" si="0"/>
        <v>0.55969708</v>
      </c>
    </row>
    <row r="55" spans="1:5" ht="12.75">
      <c r="A55" t="s">
        <v>73</v>
      </c>
      <c r="B55" t="s">
        <v>74</v>
      </c>
      <c r="C55" s="2">
        <v>10000</v>
      </c>
      <c r="D55" s="2">
        <v>4825.18</v>
      </c>
      <c r="E55" s="23">
        <f t="shared" si="0"/>
        <v>0.482518</v>
      </c>
    </row>
    <row r="56" spans="1:5" ht="12.75">
      <c r="A56" s="1" t="s">
        <v>75</v>
      </c>
      <c r="B56" s="1" t="s">
        <v>76</v>
      </c>
      <c r="C56" s="3">
        <v>2500</v>
      </c>
      <c r="D56" s="3">
        <f>D57</f>
        <v>0</v>
      </c>
      <c r="E56" s="30">
        <f t="shared" si="0"/>
        <v>0</v>
      </c>
    </row>
    <row r="57" spans="1:5" ht="12.75">
      <c r="A57" t="s">
        <v>77</v>
      </c>
      <c r="B57" t="s">
        <v>78</v>
      </c>
      <c r="C57" s="2">
        <v>2500</v>
      </c>
      <c r="D57" s="2">
        <v>0</v>
      </c>
      <c r="E57" s="23">
        <f t="shared" si="0"/>
        <v>0</v>
      </c>
    </row>
    <row r="58" spans="1:5" ht="12.75">
      <c r="A58" s="1" t="s">
        <v>79</v>
      </c>
      <c r="B58" s="1" t="s">
        <v>80</v>
      </c>
      <c r="C58" s="3">
        <v>2000</v>
      </c>
      <c r="D58" s="3">
        <f>D59</f>
        <v>0</v>
      </c>
      <c r="E58" s="30">
        <f t="shared" si="0"/>
        <v>0</v>
      </c>
    </row>
    <row r="59" spans="1:5" ht="12.75">
      <c r="A59" t="s">
        <v>81</v>
      </c>
      <c r="B59" t="s">
        <v>80</v>
      </c>
      <c r="C59" s="2">
        <v>2000</v>
      </c>
      <c r="D59" s="2">
        <v>0</v>
      </c>
      <c r="E59" s="23">
        <f t="shared" si="0"/>
        <v>0</v>
      </c>
    </row>
    <row r="60" spans="1:5" ht="12.75">
      <c r="A60" s="1" t="s">
        <v>82</v>
      </c>
      <c r="B60" s="1" t="s">
        <v>83</v>
      </c>
      <c r="C60" s="3">
        <v>97000</v>
      </c>
      <c r="D60" s="3">
        <f>D61+D62</f>
        <v>45046.64</v>
      </c>
      <c r="E60" s="30">
        <f t="shared" si="0"/>
        <v>0.4643983505154639</v>
      </c>
    </row>
    <row r="61" spans="1:5" ht="12.75">
      <c r="A61" t="s">
        <v>84</v>
      </c>
      <c r="B61" t="s">
        <v>85</v>
      </c>
      <c r="C61" s="2">
        <v>72000</v>
      </c>
      <c r="D61" s="2">
        <v>25496.39</v>
      </c>
      <c r="E61" s="23">
        <f t="shared" si="0"/>
        <v>0.35411652777777775</v>
      </c>
    </row>
    <row r="62" spans="1:5" ht="12.75">
      <c r="A62" t="s">
        <v>86</v>
      </c>
      <c r="B62" t="s">
        <v>87</v>
      </c>
      <c r="C62" s="2">
        <v>25000</v>
      </c>
      <c r="D62" s="2">
        <v>19550.25</v>
      </c>
      <c r="E62" s="23">
        <f t="shared" si="0"/>
        <v>0.78201</v>
      </c>
    </row>
    <row r="63" spans="1:5" ht="12.75">
      <c r="A63" s="1" t="s">
        <v>88</v>
      </c>
      <c r="B63" s="1" t="s">
        <v>89</v>
      </c>
      <c r="C63" s="3">
        <v>75000</v>
      </c>
      <c r="D63" s="3">
        <f>D64+D65</f>
        <v>17625</v>
      </c>
      <c r="E63" s="30">
        <f t="shared" si="0"/>
        <v>0.235</v>
      </c>
    </row>
    <row r="64" spans="1:5" ht="12.75">
      <c r="A64" t="s">
        <v>90</v>
      </c>
      <c r="B64" t="s">
        <v>91</v>
      </c>
      <c r="C64" s="2">
        <v>70000</v>
      </c>
      <c r="D64" s="2">
        <v>17125</v>
      </c>
      <c r="E64" s="23">
        <f t="shared" si="0"/>
        <v>0.24464285714285713</v>
      </c>
    </row>
    <row r="65" spans="1:5" ht="12.75">
      <c r="A65" t="s">
        <v>90</v>
      </c>
      <c r="B65" t="s">
        <v>92</v>
      </c>
      <c r="C65" s="2">
        <v>5000</v>
      </c>
      <c r="D65" s="2">
        <v>500</v>
      </c>
      <c r="E65" s="23">
        <f t="shared" si="0"/>
        <v>0.1</v>
      </c>
    </row>
    <row r="66" spans="1:5" ht="12.75">
      <c r="A66" s="1" t="s">
        <v>93</v>
      </c>
      <c r="B66" s="1" t="s">
        <v>94</v>
      </c>
      <c r="C66" s="3">
        <v>60000</v>
      </c>
      <c r="D66" s="3">
        <f>D67+D68+D69</f>
        <v>17912.32</v>
      </c>
      <c r="E66" s="30">
        <f t="shared" si="0"/>
        <v>0.2985386666666667</v>
      </c>
    </row>
    <row r="67" spans="1:5" ht="12.75">
      <c r="A67" t="s">
        <v>95</v>
      </c>
      <c r="B67" t="s">
        <v>96</v>
      </c>
      <c r="C67" s="2">
        <v>30000</v>
      </c>
      <c r="D67" s="2">
        <v>8579.94</v>
      </c>
      <c r="E67" s="23">
        <f t="shared" si="0"/>
        <v>0.28599800000000003</v>
      </c>
    </row>
    <row r="68" spans="1:5" ht="12.75">
      <c r="A68" t="s">
        <v>97</v>
      </c>
      <c r="B68" t="s">
        <v>98</v>
      </c>
      <c r="C68" s="2">
        <v>20000</v>
      </c>
      <c r="D68" s="2">
        <v>9332.38</v>
      </c>
      <c r="E68" s="23">
        <f t="shared" si="0"/>
        <v>0.46661899999999995</v>
      </c>
    </row>
    <row r="69" spans="1:5" ht="12.75">
      <c r="A69" t="s">
        <v>99</v>
      </c>
      <c r="B69" t="s">
        <v>100</v>
      </c>
      <c r="C69" s="2">
        <v>10000</v>
      </c>
      <c r="D69" s="2">
        <v>0</v>
      </c>
      <c r="E69" s="23">
        <f t="shared" si="0"/>
        <v>0</v>
      </c>
    </row>
    <row r="70" spans="1:5" ht="12.75">
      <c r="A70" s="1" t="s">
        <v>101</v>
      </c>
      <c r="B70" s="1" t="s">
        <v>102</v>
      </c>
      <c r="C70" s="3">
        <v>20000</v>
      </c>
      <c r="D70" s="3">
        <f>D71</f>
        <v>0</v>
      </c>
      <c r="E70" s="30">
        <f t="shared" si="0"/>
        <v>0</v>
      </c>
    </row>
    <row r="71" spans="1:5" ht="12.75">
      <c r="A71" t="s">
        <v>103</v>
      </c>
      <c r="B71" t="s">
        <v>104</v>
      </c>
      <c r="C71" s="2">
        <v>20000</v>
      </c>
      <c r="D71" s="2">
        <v>0</v>
      </c>
      <c r="E71" s="23">
        <f t="shared" si="0"/>
        <v>0</v>
      </c>
    </row>
    <row r="72" spans="1:5" ht="12.75">
      <c r="A72" s="1" t="s">
        <v>105</v>
      </c>
      <c r="B72" s="1" t="s">
        <v>106</v>
      </c>
      <c r="C72" s="3">
        <v>3000</v>
      </c>
      <c r="D72" s="3">
        <f>D73</f>
        <v>2962.51</v>
      </c>
      <c r="E72" s="30">
        <f t="shared" si="0"/>
        <v>0.9875033333333334</v>
      </c>
    </row>
    <row r="73" spans="1:5" ht="12.75">
      <c r="A73" t="s">
        <v>107</v>
      </c>
      <c r="B73" t="s">
        <v>108</v>
      </c>
      <c r="C73" s="2">
        <v>3000</v>
      </c>
      <c r="D73" s="2">
        <v>2962.51</v>
      </c>
      <c r="E73" s="23">
        <f t="shared" si="0"/>
        <v>0.9875033333333334</v>
      </c>
    </row>
    <row r="74" spans="1:5" ht="12.75">
      <c r="A74" s="1" t="s">
        <v>109</v>
      </c>
      <c r="B74" s="1" t="s">
        <v>110</v>
      </c>
      <c r="C74" s="3">
        <v>2000</v>
      </c>
      <c r="D74" s="3">
        <f>D75+D76</f>
        <v>0</v>
      </c>
      <c r="E74" s="30">
        <f t="shared" si="0"/>
        <v>0</v>
      </c>
    </row>
    <row r="75" spans="1:5" ht="12.75">
      <c r="A75" t="s">
        <v>111</v>
      </c>
      <c r="B75" t="s">
        <v>112</v>
      </c>
      <c r="C75" s="2">
        <v>1000</v>
      </c>
      <c r="D75" s="2">
        <v>0</v>
      </c>
      <c r="E75" s="23">
        <f t="shared" si="0"/>
        <v>0</v>
      </c>
    </row>
    <row r="76" spans="1:5" ht="12.75">
      <c r="A76" t="s">
        <v>113</v>
      </c>
      <c r="B76" t="s">
        <v>114</v>
      </c>
      <c r="C76" s="2">
        <v>1000</v>
      </c>
      <c r="D76" s="2">
        <v>0</v>
      </c>
      <c r="E76" s="23">
        <f aca="true" t="shared" si="1" ref="E76:E139">D76/C76</f>
        <v>0</v>
      </c>
    </row>
    <row r="77" spans="1:5" ht="12.75">
      <c r="A77" s="1" t="s">
        <v>115</v>
      </c>
      <c r="B77" s="1" t="s">
        <v>116</v>
      </c>
      <c r="C77" s="3">
        <v>12500</v>
      </c>
      <c r="D77" s="3">
        <f>D78+D79</f>
        <v>8535.28</v>
      </c>
      <c r="E77" s="30">
        <f t="shared" si="1"/>
        <v>0.6828224</v>
      </c>
    </row>
    <row r="78" spans="1:5" ht="12.75">
      <c r="A78" t="s">
        <v>117</v>
      </c>
      <c r="B78" t="s">
        <v>118</v>
      </c>
      <c r="C78" s="2">
        <v>2500</v>
      </c>
      <c r="D78" s="2">
        <v>0</v>
      </c>
      <c r="E78" s="23">
        <f t="shared" si="1"/>
        <v>0</v>
      </c>
    </row>
    <row r="79" spans="1:5" ht="12.75">
      <c r="A79" t="s">
        <v>119</v>
      </c>
      <c r="B79" t="s">
        <v>120</v>
      </c>
      <c r="C79" s="2">
        <v>10000</v>
      </c>
      <c r="D79" s="2">
        <v>8535.28</v>
      </c>
      <c r="E79" s="23">
        <f t="shared" si="1"/>
        <v>0.8535280000000001</v>
      </c>
    </row>
    <row r="80" spans="1:5" ht="12.75">
      <c r="A80" s="1" t="s">
        <v>121</v>
      </c>
      <c r="B80" s="1" t="s">
        <v>122</v>
      </c>
      <c r="C80" s="3">
        <v>60000</v>
      </c>
      <c r="D80" s="3">
        <f>D81</f>
        <v>17300.48</v>
      </c>
      <c r="E80" s="30">
        <f t="shared" si="1"/>
        <v>0.28834133333333334</v>
      </c>
    </row>
    <row r="81" spans="1:5" ht="12.75">
      <c r="A81" t="s">
        <v>123</v>
      </c>
      <c r="B81" t="s">
        <v>122</v>
      </c>
      <c r="C81" s="2">
        <v>60000</v>
      </c>
      <c r="D81" s="2">
        <v>17300.48</v>
      </c>
      <c r="E81" s="23">
        <f t="shared" si="1"/>
        <v>0.28834133333333334</v>
      </c>
    </row>
    <row r="82" spans="1:5" ht="12.75">
      <c r="A82" s="1" t="s">
        <v>124</v>
      </c>
      <c r="B82" s="1" t="s">
        <v>125</v>
      </c>
      <c r="C82" s="3">
        <v>8000</v>
      </c>
      <c r="D82" s="3">
        <f>D83+D84+D85+D86</f>
        <v>0</v>
      </c>
      <c r="E82" s="30">
        <f t="shared" si="1"/>
        <v>0</v>
      </c>
    </row>
    <row r="83" spans="1:5" ht="12.75">
      <c r="A83" t="s">
        <v>126</v>
      </c>
      <c r="B83" t="s">
        <v>127</v>
      </c>
      <c r="C83" s="2">
        <v>2000</v>
      </c>
      <c r="D83" s="2">
        <v>0</v>
      </c>
      <c r="E83" s="23">
        <f t="shared" si="1"/>
        <v>0</v>
      </c>
    </row>
    <row r="84" spans="1:5" ht="12.75">
      <c r="A84" t="s">
        <v>128</v>
      </c>
      <c r="B84" t="s">
        <v>129</v>
      </c>
      <c r="C84" s="2">
        <v>2000</v>
      </c>
      <c r="D84" s="2">
        <v>0</v>
      </c>
      <c r="E84" s="23">
        <f t="shared" si="1"/>
        <v>0</v>
      </c>
    </row>
    <row r="85" spans="1:5" ht="12.75">
      <c r="A85" t="s">
        <v>130</v>
      </c>
      <c r="B85" t="s">
        <v>131</v>
      </c>
      <c r="C85" s="2">
        <v>2000</v>
      </c>
      <c r="D85" s="2">
        <v>0</v>
      </c>
      <c r="E85" s="23">
        <f t="shared" si="1"/>
        <v>0</v>
      </c>
    </row>
    <row r="86" spans="1:5" ht="12.75">
      <c r="A86" t="s">
        <v>132</v>
      </c>
      <c r="B86" t="s">
        <v>133</v>
      </c>
      <c r="C86" s="2">
        <v>2000</v>
      </c>
      <c r="D86" s="2">
        <v>0</v>
      </c>
      <c r="E86" s="23">
        <f t="shared" si="1"/>
        <v>0</v>
      </c>
    </row>
    <row r="87" spans="1:5" ht="12.75">
      <c r="A87" s="1" t="s">
        <v>134</v>
      </c>
      <c r="B87" s="1" t="s">
        <v>135</v>
      </c>
      <c r="C87" s="3">
        <v>10000</v>
      </c>
      <c r="D87" s="3">
        <f>D88</f>
        <v>0</v>
      </c>
      <c r="E87" s="30">
        <f t="shared" si="1"/>
        <v>0</v>
      </c>
    </row>
    <row r="88" spans="1:5" ht="12.75">
      <c r="A88" t="s">
        <v>136</v>
      </c>
      <c r="B88" t="s">
        <v>135</v>
      </c>
      <c r="C88" s="2">
        <v>10000</v>
      </c>
      <c r="D88" s="2">
        <v>0</v>
      </c>
      <c r="E88" s="23">
        <f t="shared" si="1"/>
        <v>0</v>
      </c>
    </row>
    <row r="89" spans="1:5" ht="12.75">
      <c r="A89" s="15" t="s">
        <v>137</v>
      </c>
      <c r="B89" s="15"/>
      <c r="C89" s="16">
        <v>195000</v>
      </c>
      <c r="D89" s="16">
        <f>D90+D92</f>
        <v>83501.55</v>
      </c>
      <c r="E89" s="29">
        <f t="shared" si="1"/>
        <v>0.4282130769230769</v>
      </c>
    </row>
    <row r="90" spans="1:5" ht="12.75">
      <c r="A90" s="1" t="s">
        <v>82</v>
      </c>
      <c r="B90" s="1" t="s">
        <v>83</v>
      </c>
      <c r="C90" s="3">
        <v>45000</v>
      </c>
      <c r="D90" s="3">
        <f>D91</f>
        <v>18382.8</v>
      </c>
      <c r="E90" s="30">
        <f t="shared" si="1"/>
        <v>0.40850666666666663</v>
      </c>
    </row>
    <row r="91" spans="1:5" ht="12.75">
      <c r="A91" t="s">
        <v>138</v>
      </c>
      <c r="B91" t="s">
        <v>139</v>
      </c>
      <c r="C91" s="2">
        <v>45000</v>
      </c>
      <c r="D91" s="2">
        <v>18382.8</v>
      </c>
      <c r="E91" s="23">
        <f t="shared" si="1"/>
        <v>0.40850666666666663</v>
      </c>
    </row>
    <row r="92" spans="1:5" ht="12.75">
      <c r="A92" s="1" t="s">
        <v>105</v>
      </c>
      <c r="B92" s="1" t="s">
        <v>106</v>
      </c>
      <c r="C92" s="3">
        <v>150000</v>
      </c>
      <c r="D92" s="3">
        <f>D93</f>
        <v>65118.75</v>
      </c>
      <c r="E92" s="30">
        <f t="shared" si="1"/>
        <v>0.434125</v>
      </c>
    </row>
    <row r="93" spans="1:5" ht="12.75">
      <c r="A93" t="s">
        <v>140</v>
      </c>
      <c r="B93" t="s">
        <v>141</v>
      </c>
      <c r="C93" s="2">
        <v>150000</v>
      </c>
      <c r="D93" s="2">
        <v>65118.75</v>
      </c>
      <c r="E93" s="23">
        <f t="shared" si="1"/>
        <v>0.434125</v>
      </c>
    </row>
    <row r="94" spans="1:5" ht="12.75">
      <c r="A94" s="15" t="s">
        <v>142</v>
      </c>
      <c r="B94" s="15"/>
      <c r="C94" s="16">
        <v>849000</v>
      </c>
      <c r="D94" s="16">
        <f>D95+D98+D100+D102+D105+D109+D115+D118+D122</f>
        <v>293209.58</v>
      </c>
      <c r="E94" s="29">
        <f t="shared" si="1"/>
        <v>0.34535875147232037</v>
      </c>
    </row>
    <row r="95" spans="1:5" ht="12.75">
      <c r="A95" s="1" t="s">
        <v>143</v>
      </c>
      <c r="B95" s="1" t="s">
        <v>144</v>
      </c>
      <c r="C95" s="3">
        <v>45000</v>
      </c>
      <c r="D95" s="3">
        <f>D96+D97</f>
        <v>7524.96</v>
      </c>
      <c r="E95" s="30">
        <f t="shared" si="1"/>
        <v>0.16722133333333333</v>
      </c>
    </row>
    <row r="96" spans="1:5" ht="12.75">
      <c r="A96" t="s">
        <v>145</v>
      </c>
      <c r="B96" t="s">
        <v>146</v>
      </c>
      <c r="C96" s="2">
        <v>35000</v>
      </c>
      <c r="D96" s="2">
        <v>7524.96</v>
      </c>
      <c r="E96" s="23">
        <f t="shared" si="1"/>
        <v>0.21499885714285713</v>
      </c>
    </row>
    <row r="97" spans="1:5" ht="12.75">
      <c r="A97" t="s">
        <v>147</v>
      </c>
      <c r="B97" t="s">
        <v>148</v>
      </c>
      <c r="C97" s="2">
        <v>10000</v>
      </c>
      <c r="D97" s="2">
        <v>0</v>
      </c>
      <c r="E97" s="23">
        <f t="shared" si="1"/>
        <v>0</v>
      </c>
    </row>
    <row r="98" spans="1:5" ht="12.75">
      <c r="A98" s="1" t="s">
        <v>75</v>
      </c>
      <c r="B98" s="1" t="s">
        <v>76</v>
      </c>
      <c r="C98" s="3">
        <v>20000</v>
      </c>
      <c r="D98" s="3">
        <f>D99</f>
        <v>1881.8</v>
      </c>
      <c r="E98" s="30">
        <f t="shared" si="1"/>
        <v>0.09409</v>
      </c>
    </row>
    <row r="99" spans="1:5" ht="12.75">
      <c r="A99" t="s">
        <v>149</v>
      </c>
      <c r="B99" t="s">
        <v>150</v>
      </c>
      <c r="C99" s="2">
        <v>20000</v>
      </c>
      <c r="D99" s="2">
        <v>1881.8</v>
      </c>
      <c r="E99" s="23">
        <f t="shared" si="1"/>
        <v>0.09409</v>
      </c>
    </row>
    <row r="100" spans="1:5" ht="12.75">
      <c r="A100" s="1" t="s">
        <v>151</v>
      </c>
      <c r="B100" s="1" t="s">
        <v>152</v>
      </c>
      <c r="C100" s="3">
        <v>42000</v>
      </c>
      <c r="D100" s="3">
        <f>D101</f>
        <v>5880.64</v>
      </c>
      <c r="E100" s="30">
        <f t="shared" si="1"/>
        <v>0.1400152380952381</v>
      </c>
    </row>
    <row r="101" spans="1:5" ht="12.75">
      <c r="A101" t="s">
        <v>153</v>
      </c>
      <c r="B101" t="s">
        <v>154</v>
      </c>
      <c r="C101" s="2">
        <v>42000</v>
      </c>
      <c r="D101" s="2">
        <v>5880.64</v>
      </c>
      <c r="E101" s="23">
        <f t="shared" si="1"/>
        <v>0.1400152380952381</v>
      </c>
    </row>
    <row r="102" spans="1:5" ht="12.75">
      <c r="A102" s="1" t="s">
        <v>88</v>
      </c>
      <c r="B102" s="1" t="s">
        <v>89</v>
      </c>
      <c r="C102" s="3">
        <v>55000</v>
      </c>
      <c r="D102" s="3">
        <f>D103+D104</f>
        <v>25275.25</v>
      </c>
      <c r="E102" s="30">
        <f t="shared" si="1"/>
        <v>0.45955</v>
      </c>
    </row>
    <row r="103" spans="1:5" ht="12.75">
      <c r="A103" t="s">
        <v>155</v>
      </c>
      <c r="B103" t="s">
        <v>156</v>
      </c>
      <c r="C103" s="2">
        <v>25000</v>
      </c>
      <c r="D103" s="2">
        <v>14783.37</v>
      </c>
      <c r="E103" s="23">
        <f t="shared" si="1"/>
        <v>0.5913348</v>
      </c>
    </row>
    <row r="104" spans="1:5" ht="12.75">
      <c r="A104" t="s">
        <v>155</v>
      </c>
      <c r="B104" t="s">
        <v>157</v>
      </c>
      <c r="C104" s="2">
        <v>30000</v>
      </c>
      <c r="D104" s="2">
        <v>10491.88</v>
      </c>
      <c r="E104" s="23">
        <f t="shared" si="1"/>
        <v>0.3497293333333333</v>
      </c>
    </row>
    <row r="105" spans="1:5" ht="12.75">
      <c r="A105" s="1" t="s">
        <v>93</v>
      </c>
      <c r="B105" s="1" t="s">
        <v>94</v>
      </c>
      <c r="C105" s="3">
        <v>65000</v>
      </c>
      <c r="D105" s="3">
        <f>D106+D107+D108</f>
        <v>48420.34</v>
      </c>
      <c r="E105" s="30">
        <f t="shared" si="1"/>
        <v>0.7449283076923077</v>
      </c>
    </row>
    <row r="106" spans="1:5" ht="12.75">
      <c r="A106" t="s">
        <v>99</v>
      </c>
      <c r="B106" t="s">
        <v>158</v>
      </c>
      <c r="C106" s="2">
        <v>0</v>
      </c>
      <c r="D106" s="2">
        <v>0</v>
      </c>
      <c r="E106" s="23">
        <v>0</v>
      </c>
    </row>
    <row r="107" spans="1:5" ht="12.75">
      <c r="A107" t="s">
        <v>99</v>
      </c>
      <c r="B107" t="s">
        <v>159</v>
      </c>
      <c r="C107" s="2">
        <v>5000</v>
      </c>
      <c r="D107" s="2">
        <v>0</v>
      </c>
      <c r="E107" s="23">
        <f t="shared" si="1"/>
        <v>0</v>
      </c>
    </row>
    <row r="108" spans="1:5" ht="12.75">
      <c r="A108" t="s">
        <v>99</v>
      </c>
      <c r="B108" t="s">
        <v>160</v>
      </c>
      <c r="C108" s="2">
        <v>60000</v>
      </c>
      <c r="D108" s="2">
        <v>48420.34</v>
      </c>
      <c r="E108" s="23">
        <f t="shared" si="1"/>
        <v>0.8070056666666666</v>
      </c>
    </row>
    <row r="109" spans="1:5" ht="12.75">
      <c r="A109" s="1" t="s">
        <v>101</v>
      </c>
      <c r="B109" s="1" t="s">
        <v>102</v>
      </c>
      <c r="C109" s="3">
        <v>392000</v>
      </c>
      <c r="D109" s="3">
        <f>D110+D111+D112+D113+D114</f>
        <v>129508.62</v>
      </c>
      <c r="E109" s="30">
        <f t="shared" si="1"/>
        <v>0.33037913265306124</v>
      </c>
    </row>
    <row r="110" spans="1:5" ht="12.75">
      <c r="A110" t="s">
        <v>161</v>
      </c>
      <c r="B110" t="s">
        <v>162</v>
      </c>
      <c r="C110" s="2">
        <v>30000</v>
      </c>
      <c r="D110" s="2">
        <v>0</v>
      </c>
      <c r="E110" s="23">
        <f t="shared" si="1"/>
        <v>0</v>
      </c>
    </row>
    <row r="111" spans="1:5" ht="12.75">
      <c r="A111" t="s">
        <v>163</v>
      </c>
      <c r="B111" t="s">
        <v>164</v>
      </c>
      <c r="C111" s="2">
        <v>30000</v>
      </c>
      <c r="D111" s="2">
        <v>0</v>
      </c>
      <c r="E111" s="23">
        <f t="shared" si="1"/>
        <v>0</v>
      </c>
    </row>
    <row r="112" spans="1:5" ht="12.75">
      <c r="A112" t="s">
        <v>165</v>
      </c>
      <c r="B112" t="s">
        <v>166</v>
      </c>
      <c r="C112" s="2">
        <v>20000</v>
      </c>
      <c r="D112" s="2">
        <v>0</v>
      </c>
      <c r="E112" s="23">
        <f t="shared" si="1"/>
        <v>0</v>
      </c>
    </row>
    <row r="113" spans="1:5" ht="12.75">
      <c r="A113" t="s">
        <v>167</v>
      </c>
      <c r="B113" t="s">
        <v>168</v>
      </c>
      <c r="C113" s="2">
        <v>12000</v>
      </c>
      <c r="D113" s="2">
        <v>6672.31</v>
      </c>
      <c r="E113" s="23">
        <f t="shared" si="1"/>
        <v>0.5560258333333333</v>
      </c>
    </row>
    <row r="114" spans="1:5" ht="12.75">
      <c r="A114" t="s">
        <v>167</v>
      </c>
      <c r="B114" t="s">
        <v>169</v>
      </c>
      <c r="C114" s="2">
        <v>300000</v>
      </c>
      <c r="D114" s="2">
        <v>122836.31</v>
      </c>
      <c r="E114" s="23">
        <f t="shared" si="1"/>
        <v>0.4094543666666667</v>
      </c>
    </row>
    <row r="115" spans="1:5" ht="12.75">
      <c r="A115" s="1" t="s">
        <v>170</v>
      </c>
      <c r="B115" s="1" t="s">
        <v>171</v>
      </c>
      <c r="C115" s="3">
        <v>80000</v>
      </c>
      <c r="D115" s="3">
        <f>D116+D117</f>
        <v>38233.13</v>
      </c>
      <c r="E115" s="30">
        <f t="shared" si="1"/>
        <v>0.47791412499999997</v>
      </c>
    </row>
    <row r="116" spans="1:5" ht="12.75">
      <c r="A116" t="s">
        <v>172</v>
      </c>
      <c r="B116" t="s">
        <v>173</v>
      </c>
      <c r="C116" s="2">
        <v>10000</v>
      </c>
      <c r="D116" s="2">
        <v>0</v>
      </c>
      <c r="E116" s="23">
        <f t="shared" si="1"/>
        <v>0</v>
      </c>
    </row>
    <row r="117" spans="1:5" ht="12.75">
      <c r="A117" t="s">
        <v>174</v>
      </c>
      <c r="B117" t="s">
        <v>175</v>
      </c>
      <c r="C117" s="2">
        <v>70000</v>
      </c>
      <c r="D117" s="2">
        <v>38233.13</v>
      </c>
      <c r="E117" s="23">
        <f t="shared" si="1"/>
        <v>0.5461875714285714</v>
      </c>
    </row>
    <row r="118" spans="1:5" ht="12.75">
      <c r="A118" s="1" t="s">
        <v>105</v>
      </c>
      <c r="B118" s="1" t="s">
        <v>106</v>
      </c>
      <c r="C118" s="3">
        <v>35000</v>
      </c>
      <c r="D118" s="3">
        <f>D119</f>
        <v>12341.26</v>
      </c>
      <c r="E118" s="30">
        <f t="shared" si="1"/>
        <v>0.35260742857142857</v>
      </c>
    </row>
    <row r="119" spans="1:5" ht="12.75">
      <c r="A119" t="s">
        <v>176</v>
      </c>
      <c r="B119" t="s">
        <v>177</v>
      </c>
      <c r="C119" s="2">
        <v>35000</v>
      </c>
      <c r="D119" s="2">
        <v>12341.26</v>
      </c>
      <c r="E119" s="23">
        <f t="shared" si="1"/>
        <v>0.35260742857142857</v>
      </c>
    </row>
    <row r="120" spans="1:5" ht="12.75">
      <c r="A120" s="1" t="s">
        <v>115</v>
      </c>
      <c r="B120" s="1" t="s">
        <v>116</v>
      </c>
      <c r="C120" s="3">
        <v>15000</v>
      </c>
      <c r="D120" s="3">
        <f>D121</f>
        <v>0</v>
      </c>
      <c r="E120" s="30">
        <f t="shared" si="1"/>
        <v>0</v>
      </c>
    </row>
    <row r="121" spans="1:5" ht="12.75">
      <c r="A121" t="s">
        <v>178</v>
      </c>
      <c r="B121" t="s">
        <v>179</v>
      </c>
      <c r="C121" s="2">
        <v>15000</v>
      </c>
      <c r="D121" s="2">
        <v>0</v>
      </c>
      <c r="E121" s="23">
        <f t="shared" si="1"/>
        <v>0</v>
      </c>
    </row>
    <row r="122" spans="1:5" ht="12.75">
      <c r="A122" s="1" t="s">
        <v>180</v>
      </c>
      <c r="B122" s="1" t="s">
        <v>181</v>
      </c>
      <c r="C122" s="3">
        <v>100000</v>
      </c>
      <c r="D122" s="3">
        <f>D123</f>
        <v>24143.58</v>
      </c>
      <c r="E122" s="30">
        <f t="shared" si="1"/>
        <v>0.2414358</v>
      </c>
    </row>
    <row r="123" spans="1:5" ht="12.75">
      <c r="A123" t="s">
        <v>182</v>
      </c>
      <c r="B123" t="s">
        <v>181</v>
      </c>
      <c r="C123" s="2">
        <v>100000</v>
      </c>
      <c r="D123" s="2">
        <v>24143.58</v>
      </c>
      <c r="E123" s="23">
        <f t="shared" si="1"/>
        <v>0.2414358</v>
      </c>
    </row>
    <row r="124" spans="1:5" ht="12.75">
      <c r="A124" s="13" t="s">
        <v>183</v>
      </c>
      <c r="B124" s="13"/>
      <c r="C124" s="14">
        <v>71000</v>
      </c>
      <c r="D124" s="14">
        <f>D125+D131</f>
        <v>7072.43</v>
      </c>
      <c r="E124" s="28">
        <f t="shared" si="1"/>
        <v>0.09961169014084507</v>
      </c>
    </row>
    <row r="125" spans="1:5" ht="12.75">
      <c r="A125" s="15" t="s">
        <v>11</v>
      </c>
      <c r="B125" s="15"/>
      <c r="C125" s="16">
        <v>41000</v>
      </c>
      <c r="D125" s="16">
        <f>D126+D128</f>
        <v>786.48</v>
      </c>
      <c r="E125" s="29">
        <f t="shared" si="1"/>
        <v>0.019182439024390246</v>
      </c>
    </row>
    <row r="126" spans="1:5" ht="12.75">
      <c r="A126" s="1" t="s">
        <v>184</v>
      </c>
      <c r="B126" s="1" t="s">
        <v>185</v>
      </c>
      <c r="C126" s="3">
        <v>30000</v>
      </c>
      <c r="D126" s="3">
        <f>D127</f>
        <v>318.36</v>
      </c>
      <c r="E126" s="30">
        <f t="shared" si="1"/>
        <v>0.010612</v>
      </c>
    </row>
    <row r="127" spans="1:5" ht="12.75">
      <c r="A127" t="s">
        <v>186</v>
      </c>
      <c r="B127" t="s">
        <v>187</v>
      </c>
      <c r="C127" s="2">
        <v>30000</v>
      </c>
      <c r="D127" s="2">
        <v>318.36</v>
      </c>
      <c r="E127" s="23">
        <f t="shared" si="1"/>
        <v>0.010612</v>
      </c>
    </row>
    <row r="128" spans="1:5" ht="12.75">
      <c r="A128" s="1" t="s">
        <v>188</v>
      </c>
      <c r="B128" s="1" t="s">
        <v>189</v>
      </c>
      <c r="C128" s="3">
        <v>11000</v>
      </c>
      <c r="D128" s="3">
        <f>D129+D130</f>
        <v>468.12</v>
      </c>
      <c r="E128" s="30">
        <f t="shared" si="1"/>
        <v>0.042556363636363635</v>
      </c>
    </row>
    <row r="129" spans="1:5" ht="12.75">
      <c r="A129" t="s">
        <v>190</v>
      </c>
      <c r="B129" t="s">
        <v>191</v>
      </c>
      <c r="C129" s="2">
        <v>3000</v>
      </c>
      <c r="D129" s="2">
        <v>468.12</v>
      </c>
      <c r="E129" s="23">
        <f t="shared" si="1"/>
        <v>0.15604</v>
      </c>
    </row>
    <row r="130" spans="1:5" ht="12.75">
      <c r="A130" t="s">
        <v>190</v>
      </c>
      <c r="B130" t="s">
        <v>192</v>
      </c>
      <c r="C130" s="2">
        <v>8000</v>
      </c>
      <c r="D130" s="2">
        <v>0</v>
      </c>
      <c r="E130" s="23">
        <f t="shared" si="1"/>
        <v>0</v>
      </c>
    </row>
    <row r="131" spans="1:5" ht="12.75">
      <c r="A131" s="15" t="s">
        <v>137</v>
      </c>
      <c r="B131" s="15"/>
      <c r="C131" s="16">
        <v>30000</v>
      </c>
      <c r="D131" s="16">
        <f>D132</f>
        <v>6285.95</v>
      </c>
      <c r="E131" s="29">
        <f t="shared" si="1"/>
        <v>0.20953166666666667</v>
      </c>
    </row>
    <row r="132" spans="1:5" ht="12.75">
      <c r="A132" s="1" t="s">
        <v>193</v>
      </c>
      <c r="B132" s="1" t="s">
        <v>194</v>
      </c>
      <c r="C132" s="3">
        <v>30000</v>
      </c>
      <c r="D132" s="3">
        <f>D133</f>
        <v>6285.95</v>
      </c>
      <c r="E132" s="30">
        <f t="shared" si="1"/>
        <v>0.20953166666666667</v>
      </c>
    </row>
    <row r="133" spans="1:5" ht="12.75">
      <c r="A133" t="s">
        <v>195</v>
      </c>
      <c r="B133" t="s">
        <v>196</v>
      </c>
      <c r="C133" s="2">
        <v>30000</v>
      </c>
      <c r="D133" s="2">
        <v>6285.95</v>
      </c>
      <c r="E133" s="23">
        <f t="shared" si="1"/>
        <v>0.20953166666666667</v>
      </c>
    </row>
    <row r="134" spans="1:5" ht="12.75">
      <c r="A134" s="13" t="s">
        <v>197</v>
      </c>
      <c r="B134" s="13"/>
      <c r="C134" s="14">
        <v>200000</v>
      </c>
      <c r="D134" s="14">
        <f>D135</f>
        <v>0</v>
      </c>
      <c r="E134" s="28">
        <f t="shared" si="1"/>
        <v>0</v>
      </c>
    </row>
    <row r="135" spans="1:5" ht="12.75">
      <c r="A135" s="15" t="s">
        <v>11</v>
      </c>
      <c r="B135" s="15"/>
      <c r="C135" s="16">
        <v>200000</v>
      </c>
      <c r="D135" s="16">
        <f>D136+D138</f>
        <v>0</v>
      </c>
      <c r="E135" s="29">
        <f t="shared" si="1"/>
        <v>0</v>
      </c>
    </row>
    <row r="136" spans="1:5" ht="12.75">
      <c r="A136" s="1" t="s">
        <v>105</v>
      </c>
      <c r="B136" s="1" t="s">
        <v>106</v>
      </c>
      <c r="C136" s="3">
        <v>30000</v>
      </c>
      <c r="D136" s="3">
        <v>0</v>
      </c>
      <c r="E136" s="30">
        <f t="shared" si="1"/>
        <v>0</v>
      </c>
    </row>
    <row r="137" spans="1:5" ht="12.75">
      <c r="A137" t="s">
        <v>176</v>
      </c>
      <c r="B137" t="s">
        <v>198</v>
      </c>
      <c r="C137" s="2">
        <v>30000</v>
      </c>
      <c r="D137" s="2">
        <v>0</v>
      </c>
      <c r="E137" s="23">
        <f t="shared" si="1"/>
        <v>0</v>
      </c>
    </row>
    <row r="138" spans="1:5" ht="12.75">
      <c r="A138" s="1" t="s">
        <v>180</v>
      </c>
      <c r="B138" s="1" t="s">
        <v>181</v>
      </c>
      <c r="C138" s="3">
        <v>170000</v>
      </c>
      <c r="D138" s="3">
        <v>0</v>
      </c>
      <c r="E138" s="30">
        <f t="shared" si="1"/>
        <v>0</v>
      </c>
    </row>
    <row r="139" spans="1:5" ht="12.75">
      <c r="A139" t="s">
        <v>182</v>
      </c>
      <c r="B139" t="s">
        <v>199</v>
      </c>
      <c r="C139" s="2">
        <v>170000</v>
      </c>
      <c r="D139" s="2">
        <v>0</v>
      </c>
      <c r="E139" s="23">
        <f t="shared" si="1"/>
        <v>0</v>
      </c>
    </row>
    <row r="140" spans="1:5" ht="12.75">
      <c r="A140" s="13" t="s">
        <v>200</v>
      </c>
      <c r="B140" s="13"/>
      <c r="C140" s="14">
        <v>300000</v>
      </c>
      <c r="D140" s="14">
        <f>D141</f>
        <v>271343.5</v>
      </c>
      <c r="E140" s="28">
        <f aca="true" t="shared" si="2" ref="E140:E203">D140/C140</f>
        <v>0.9044783333333334</v>
      </c>
    </row>
    <row r="141" spans="1:5" ht="12.75">
      <c r="A141" s="15" t="s">
        <v>11</v>
      </c>
      <c r="B141" s="15"/>
      <c r="C141" s="16">
        <v>300000</v>
      </c>
      <c r="D141" s="16">
        <f>D142</f>
        <v>271343.5</v>
      </c>
      <c r="E141" s="29">
        <f t="shared" si="2"/>
        <v>0.9044783333333334</v>
      </c>
    </row>
    <row r="142" spans="1:5" ht="12.75">
      <c r="A142" s="1" t="s">
        <v>201</v>
      </c>
      <c r="B142" s="1" t="s">
        <v>202</v>
      </c>
      <c r="C142" s="3">
        <v>300000</v>
      </c>
      <c r="D142" s="3">
        <f>D143</f>
        <v>271343.5</v>
      </c>
      <c r="E142" s="30">
        <f t="shared" si="2"/>
        <v>0.9044783333333334</v>
      </c>
    </row>
    <row r="143" spans="1:5" ht="12.75">
      <c r="A143" t="s">
        <v>203</v>
      </c>
      <c r="B143" t="s">
        <v>204</v>
      </c>
      <c r="C143" s="2">
        <v>300000</v>
      </c>
      <c r="D143" s="2">
        <v>271343.5</v>
      </c>
      <c r="E143" s="23">
        <f t="shared" si="2"/>
        <v>0.9044783333333334</v>
      </c>
    </row>
    <row r="144" spans="1:5" ht="12.75">
      <c r="A144" s="13" t="s">
        <v>205</v>
      </c>
      <c r="B144" s="13"/>
      <c r="C144" s="14">
        <v>350000</v>
      </c>
      <c r="D144" s="14">
        <v>0</v>
      </c>
      <c r="E144" s="28">
        <f t="shared" si="2"/>
        <v>0</v>
      </c>
    </row>
    <row r="145" spans="1:5" ht="12.75">
      <c r="A145" s="15" t="s">
        <v>142</v>
      </c>
      <c r="B145" s="15"/>
      <c r="C145" s="16">
        <v>350000</v>
      </c>
      <c r="D145" s="16">
        <v>0</v>
      </c>
      <c r="E145" s="29">
        <f t="shared" si="2"/>
        <v>0</v>
      </c>
    </row>
    <row r="146" spans="1:5" ht="12.75">
      <c r="A146" s="1" t="s">
        <v>206</v>
      </c>
      <c r="B146" s="1" t="s">
        <v>207</v>
      </c>
      <c r="C146" s="3">
        <v>350000</v>
      </c>
      <c r="D146" s="3">
        <v>0</v>
      </c>
      <c r="E146" s="30">
        <f t="shared" si="2"/>
        <v>0</v>
      </c>
    </row>
    <row r="147" spans="1:5" ht="12.75">
      <c r="A147" t="s">
        <v>208</v>
      </c>
      <c r="B147" t="s">
        <v>207</v>
      </c>
      <c r="C147" s="2">
        <v>350000</v>
      </c>
      <c r="D147" s="2">
        <v>0</v>
      </c>
      <c r="E147" s="23">
        <f t="shared" si="2"/>
        <v>0</v>
      </c>
    </row>
    <row r="148" spans="1:5" ht="12.75">
      <c r="A148" s="13" t="s">
        <v>209</v>
      </c>
      <c r="B148" s="13"/>
      <c r="C148" s="14">
        <v>0</v>
      </c>
      <c r="D148" s="14">
        <v>0</v>
      </c>
      <c r="E148" s="28">
        <v>0</v>
      </c>
    </row>
    <row r="149" spans="1:5" ht="12.75">
      <c r="A149" s="15" t="s">
        <v>142</v>
      </c>
      <c r="B149" s="15"/>
      <c r="C149" s="16">
        <v>0</v>
      </c>
      <c r="D149" s="16">
        <v>0</v>
      </c>
      <c r="E149" s="29">
        <v>0</v>
      </c>
    </row>
    <row r="150" spans="1:5" ht="12.75">
      <c r="A150" s="1" t="s">
        <v>210</v>
      </c>
      <c r="B150" s="1" t="s">
        <v>211</v>
      </c>
      <c r="C150" s="3">
        <v>0</v>
      </c>
      <c r="D150" s="3">
        <v>0</v>
      </c>
      <c r="E150" s="30">
        <v>0</v>
      </c>
    </row>
    <row r="151" spans="1:5" ht="12.75">
      <c r="A151" t="s">
        <v>212</v>
      </c>
      <c r="B151" t="s">
        <v>213</v>
      </c>
      <c r="C151" s="2">
        <v>0</v>
      </c>
      <c r="D151" s="2">
        <v>0</v>
      </c>
      <c r="E151" s="23">
        <v>0</v>
      </c>
    </row>
    <row r="152" spans="1:5" ht="12.75">
      <c r="A152" s="13" t="s">
        <v>214</v>
      </c>
      <c r="B152" s="13"/>
      <c r="C152" s="14">
        <v>200000</v>
      </c>
      <c r="D152" s="14">
        <f>D153</f>
        <v>188946</v>
      </c>
      <c r="E152" s="28">
        <f t="shared" si="2"/>
        <v>0.94473</v>
      </c>
    </row>
    <row r="153" spans="1:5" ht="12.75">
      <c r="A153" s="15" t="s">
        <v>142</v>
      </c>
      <c r="B153" s="15"/>
      <c r="C153" s="16">
        <v>200000</v>
      </c>
      <c r="D153" s="16">
        <f>D154</f>
        <v>188946</v>
      </c>
      <c r="E153" s="29">
        <f t="shared" si="2"/>
        <v>0.94473</v>
      </c>
    </row>
    <row r="154" spans="1:5" ht="12.75">
      <c r="A154" s="1" t="s">
        <v>215</v>
      </c>
      <c r="B154" s="1" t="s">
        <v>216</v>
      </c>
      <c r="C154" s="3">
        <v>200000</v>
      </c>
      <c r="D154" s="3">
        <f>D155</f>
        <v>188946</v>
      </c>
      <c r="E154" s="30">
        <f t="shared" si="2"/>
        <v>0.94473</v>
      </c>
    </row>
    <row r="155" spans="1:5" ht="12.75">
      <c r="A155" t="s">
        <v>217</v>
      </c>
      <c r="B155" t="s">
        <v>218</v>
      </c>
      <c r="C155" s="2">
        <v>200000</v>
      </c>
      <c r="D155" s="2">
        <v>188946</v>
      </c>
      <c r="E155" s="23">
        <f t="shared" si="2"/>
        <v>0.94473</v>
      </c>
    </row>
    <row r="156" spans="1:5" ht="12.75">
      <c r="A156" s="13" t="s">
        <v>219</v>
      </c>
      <c r="B156" s="13"/>
      <c r="C156" s="14">
        <v>75000</v>
      </c>
      <c r="D156" s="14">
        <f>D157</f>
        <v>15000</v>
      </c>
      <c r="E156" s="28">
        <f t="shared" si="2"/>
        <v>0.2</v>
      </c>
    </row>
    <row r="157" spans="1:5" ht="12.75">
      <c r="A157" s="15" t="s">
        <v>137</v>
      </c>
      <c r="B157" s="15"/>
      <c r="C157" s="16">
        <v>75000</v>
      </c>
      <c r="D157" s="16">
        <f>D158</f>
        <v>15000</v>
      </c>
      <c r="E157" s="29">
        <f t="shared" si="2"/>
        <v>0.2</v>
      </c>
    </row>
    <row r="158" spans="1:5" ht="12.75">
      <c r="A158" s="1" t="s">
        <v>220</v>
      </c>
      <c r="B158" s="1" t="s">
        <v>221</v>
      </c>
      <c r="C158" s="3">
        <v>75000</v>
      </c>
      <c r="D158" s="3">
        <f>D159</f>
        <v>15000</v>
      </c>
      <c r="E158" s="30">
        <f t="shared" si="2"/>
        <v>0.2</v>
      </c>
    </row>
    <row r="159" spans="1:5" ht="12.75">
      <c r="A159" t="s">
        <v>222</v>
      </c>
      <c r="B159" t="s">
        <v>223</v>
      </c>
      <c r="C159" s="2">
        <v>75000</v>
      </c>
      <c r="D159" s="2">
        <v>15000</v>
      </c>
      <c r="E159" s="23">
        <f t="shared" si="2"/>
        <v>0.2</v>
      </c>
    </row>
    <row r="160" spans="1:5" ht="12.75">
      <c r="A160" s="11" t="s">
        <v>224</v>
      </c>
      <c r="B160" s="11"/>
      <c r="C160" s="12">
        <v>512000</v>
      </c>
      <c r="D160" s="12">
        <f>D161+D165+D169+D173+D177+D181+D185+D189+D193+D197</f>
        <v>176568.40000000002</v>
      </c>
      <c r="E160" s="27">
        <f t="shared" si="2"/>
        <v>0.34486015625000005</v>
      </c>
    </row>
    <row r="161" spans="1:5" ht="12.75">
      <c r="A161" s="13" t="s">
        <v>225</v>
      </c>
      <c r="B161" s="13"/>
      <c r="C161" s="14">
        <v>30000</v>
      </c>
      <c r="D161" s="14">
        <f>D162</f>
        <v>7908.66</v>
      </c>
      <c r="E161" s="28">
        <f t="shared" si="2"/>
        <v>0.26362199999999997</v>
      </c>
    </row>
    <row r="162" spans="1:5" ht="12.75">
      <c r="A162" s="15" t="s">
        <v>142</v>
      </c>
      <c r="B162" s="15"/>
      <c r="C162" s="16">
        <v>30000</v>
      </c>
      <c r="D162" s="16">
        <f>D163</f>
        <v>7908.66</v>
      </c>
      <c r="E162" s="29">
        <f t="shared" si="2"/>
        <v>0.26362199999999997</v>
      </c>
    </row>
    <row r="163" spans="1:5" ht="12.75">
      <c r="A163" s="1" t="s">
        <v>151</v>
      </c>
      <c r="B163" s="1" t="s">
        <v>152</v>
      </c>
      <c r="C163" s="3">
        <v>30000</v>
      </c>
      <c r="D163" s="3">
        <f>D164</f>
        <v>7908.66</v>
      </c>
      <c r="E163" s="30">
        <f t="shared" si="2"/>
        <v>0.26362199999999997</v>
      </c>
    </row>
    <row r="164" spans="1:5" ht="12.75">
      <c r="A164" t="s">
        <v>226</v>
      </c>
      <c r="B164" t="s">
        <v>227</v>
      </c>
      <c r="C164" s="2">
        <v>30000</v>
      </c>
      <c r="D164" s="2">
        <v>7908.66</v>
      </c>
      <c r="E164" s="23">
        <f t="shared" si="2"/>
        <v>0.26362199999999997</v>
      </c>
    </row>
    <row r="165" spans="1:5" ht="12.75">
      <c r="A165" s="13" t="s">
        <v>228</v>
      </c>
      <c r="B165" s="13"/>
      <c r="C165" s="14">
        <v>200000</v>
      </c>
      <c r="D165" s="14">
        <f>D166</f>
        <v>0</v>
      </c>
      <c r="E165" s="28">
        <f t="shared" si="2"/>
        <v>0</v>
      </c>
    </row>
    <row r="166" spans="1:5" ht="12.75">
      <c r="A166" s="15" t="s">
        <v>142</v>
      </c>
      <c r="B166" s="15"/>
      <c r="C166" s="16">
        <v>200000</v>
      </c>
      <c r="D166" s="16">
        <f>D167</f>
        <v>0</v>
      </c>
      <c r="E166" s="29">
        <f t="shared" si="2"/>
        <v>0</v>
      </c>
    </row>
    <row r="167" spans="1:5" ht="12.75">
      <c r="A167" s="1" t="s">
        <v>229</v>
      </c>
      <c r="B167" s="1" t="s">
        <v>230</v>
      </c>
      <c r="C167" s="3">
        <v>200000</v>
      </c>
      <c r="D167" s="3">
        <v>0</v>
      </c>
      <c r="E167" s="30">
        <f t="shared" si="2"/>
        <v>0</v>
      </c>
    </row>
    <row r="168" spans="1:5" ht="12.75">
      <c r="A168" t="s">
        <v>231</v>
      </c>
      <c r="B168" t="s">
        <v>232</v>
      </c>
      <c r="C168" s="2">
        <v>200000</v>
      </c>
      <c r="D168" s="2">
        <v>0</v>
      </c>
      <c r="E168" s="23">
        <f t="shared" si="2"/>
        <v>0</v>
      </c>
    </row>
    <row r="169" spans="1:5" ht="12.75">
      <c r="A169" s="13" t="s">
        <v>233</v>
      </c>
      <c r="B169" s="13"/>
      <c r="C169" s="14">
        <v>0</v>
      </c>
      <c r="D169" s="14">
        <v>0</v>
      </c>
      <c r="E169" s="28">
        <v>0</v>
      </c>
    </row>
    <row r="170" spans="1:5" ht="12.75">
      <c r="A170" s="15" t="s">
        <v>137</v>
      </c>
      <c r="B170" s="15"/>
      <c r="C170" s="16">
        <v>0</v>
      </c>
      <c r="D170" s="16">
        <v>0</v>
      </c>
      <c r="E170" s="29">
        <v>0</v>
      </c>
    </row>
    <row r="171" spans="1:5" ht="12.75">
      <c r="A171" s="1" t="s">
        <v>234</v>
      </c>
      <c r="B171" s="1" t="s">
        <v>235</v>
      </c>
      <c r="C171" s="3">
        <v>0</v>
      </c>
      <c r="D171" s="3">
        <v>0</v>
      </c>
      <c r="E171" s="30">
        <v>0</v>
      </c>
    </row>
    <row r="172" spans="1:5" ht="12.75">
      <c r="A172" t="s">
        <v>236</v>
      </c>
      <c r="B172" t="s">
        <v>237</v>
      </c>
      <c r="C172" s="2">
        <v>0</v>
      </c>
      <c r="D172" s="2">
        <v>0</v>
      </c>
      <c r="E172" s="23">
        <v>0</v>
      </c>
    </row>
    <row r="173" spans="1:5" ht="12.75">
      <c r="A173" s="13" t="s">
        <v>238</v>
      </c>
      <c r="B173" s="13"/>
      <c r="C173" s="14">
        <v>100000</v>
      </c>
      <c r="D173" s="14">
        <f>D174</f>
        <v>79173.75</v>
      </c>
      <c r="E173" s="28">
        <f t="shared" si="2"/>
        <v>0.7917375</v>
      </c>
    </row>
    <row r="174" spans="1:5" ht="12.75">
      <c r="A174" s="15" t="s">
        <v>137</v>
      </c>
      <c r="B174" s="15"/>
      <c r="C174" s="16">
        <v>100000</v>
      </c>
      <c r="D174" s="16">
        <f>D175</f>
        <v>79173.75</v>
      </c>
      <c r="E174" s="29">
        <f t="shared" si="2"/>
        <v>0.7917375</v>
      </c>
    </row>
    <row r="175" spans="1:5" ht="12.75">
      <c r="A175" s="1" t="s">
        <v>229</v>
      </c>
      <c r="B175" s="1" t="s">
        <v>230</v>
      </c>
      <c r="C175" s="3">
        <v>100000</v>
      </c>
      <c r="D175" s="3">
        <f>D176</f>
        <v>79173.75</v>
      </c>
      <c r="E175" s="30">
        <f t="shared" si="2"/>
        <v>0.7917375</v>
      </c>
    </row>
    <row r="176" spans="1:5" ht="12.75">
      <c r="A176" t="s">
        <v>231</v>
      </c>
      <c r="B176" t="s">
        <v>239</v>
      </c>
      <c r="C176" s="2">
        <v>100000</v>
      </c>
      <c r="D176" s="2">
        <v>79173.75</v>
      </c>
      <c r="E176" s="23">
        <f t="shared" si="2"/>
        <v>0.7917375</v>
      </c>
    </row>
    <row r="177" spans="1:5" ht="12.75">
      <c r="A177" s="13" t="s">
        <v>240</v>
      </c>
      <c r="B177" s="13"/>
      <c r="C177" s="14">
        <v>6000</v>
      </c>
      <c r="D177" s="14">
        <f>D178</f>
        <v>5899.97</v>
      </c>
      <c r="E177" s="28">
        <f t="shared" si="2"/>
        <v>0.9833283333333334</v>
      </c>
    </row>
    <row r="178" spans="1:5" ht="12.75">
      <c r="A178" s="15" t="s">
        <v>137</v>
      </c>
      <c r="B178" s="15"/>
      <c r="C178" s="16">
        <v>6000</v>
      </c>
      <c r="D178" s="16">
        <f>D179</f>
        <v>5899.97</v>
      </c>
      <c r="E178" s="29">
        <f t="shared" si="2"/>
        <v>0.9833283333333334</v>
      </c>
    </row>
    <row r="179" spans="1:5" ht="12.75">
      <c r="A179" s="1" t="s">
        <v>229</v>
      </c>
      <c r="B179" s="1" t="s">
        <v>230</v>
      </c>
      <c r="C179" s="3">
        <v>6000</v>
      </c>
      <c r="D179" s="3">
        <f>D180</f>
        <v>5899.97</v>
      </c>
      <c r="E179" s="30">
        <f t="shared" si="2"/>
        <v>0.9833283333333334</v>
      </c>
    </row>
    <row r="180" spans="1:5" ht="12.75">
      <c r="A180" t="s">
        <v>231</v>
      </c>
      <c r="B180" t="s">
        <v>241</v>
      </c>
      <c r="C180" s="2">
        <v>6000</v>
      </c>
      <c r="D180" s="2">
        <v>5899.97</v>
      </c>
      <c r="E180" s="23">
        <f t="shared" si="2"/>
        <v>0.9833283333333334</v>
      </c>
    </row>
    <row r="181" spans="1:5" ht="12.75">
      <c r="A181" s="13" t="s">
        <v>242</v>
      </c>
      <c r="B181" s="13"/>
      <c r="C181" s="14">
        <v>6000</v>
      </c>
      <c r="D181" s="14">
        <f>D182</f>
        <v>5899.97</v>
      </c>
      <c r="E181" s="28">
        <f t="shared" si="2"/>
        <v>0.9833283333333334</v>
      </c>
    </row>
    <row r="182" spans="1:5" ht="12.75">
      <c r="A182" s="15" t="s">
        <v>137</v>
      </c>
      <c r="B182" s="15"/>
      <c r="C182" s="16">
        <v>6000</v>
      </c>
      <c r="D182" s="16">
        <f>D183</f>
        <v>5899.97</v>
      </c>
      <c r="E182" s="29">
        <f t="shared" si="2"/>
        <v>0.9833283333333334</v>
      </c>
    </row>
    <row r="183" spans="1:5" ht="12.75">
      <c r="A183" s="1" t="s">
        <v>229</v>
      </c>
      <c r="B183" s="1" t="s">
        <v>230</v>
      </c>
      <c r="C183" s="3">
        <v>6000</v>
      </c>
      <c r="D183" s="3">
        <f>D184</f>
        <v>5899.97</v>
      </c>
      <c r="E183" s="30">
        <f t="shared" si="2"/>
        <v>0.9833283333333334</v>
      </c>
    </row>
    <row r="184" spans="1:5" ht="12.75">
      <c r="A184" t="s">
        <v>231</v>
      </c>
      <c r="B184" t="s">
        <v>243</v>
      </c>
      <c r="C184" s="2">
        <v>6000</v>
      </c>
      <c r="D184" s="2">
        <v>5899.97</v>
      </c>
      <c r="E184" s="23">
        <f t="shared" si="2"/>
        <v>0.9833283333333334</v>
      </c>
    </row>
    <row r="185" spans="1:5" ht="12.75">
      <c r="A185" s="13" t="s">
        <v>244</v>
      </c>
      <c r="B185" s="13"/>
      <c r="C185" s="14">
        <v>40000</v>
      </c>
      <c r="D185" s="14">
        <f>D186</f>
        <v>38686.05</v>
      </c>
      <c r="E185" s="28">
        <f t="shared" si="2"/>
        <v>0.96715125</v>
      </c>
    </row>
    <row r="186" spans="1:5" ht="12.75">
      <c r="A186" s="15" t="s">
        <v>137</v>
      </c>
      <c r="B186" s="15"/>
      <c r="C186" s="16">
        <v>40000</v>
      </c>
      <c r="D186" s="16">
        <f>D187</f>
        <v>38686.05</v>
      </c>
      <c r="E186" s="29">
        <f t="shared" si="2"/>
        <v>0.96715125</v>
      </c>
    </row>
    <row r="187" spans="1:5" ht="12.75">
      <c r="A187" s="1" t="s">
        <v>229</v>
      </c>
      <c r="B187" s="1" t="s">
        <v>230</v>
      </c>
      <c r="C187" s="3">
        <v>40000</v>
      </c>
      <c r="D187" s="3">
        <f>D188</f>
        <v>38686.05</v>
      </c>
      <c r="E187" s="30">
        <f t="shared" si="2"/>
        <v>0.96715125</v>
      </c>
    </row>
    <row r="188" spans="1:5" ht="12.75">
      <c r="A188" t="s">
        <v>231</v>
      </c>
      <c r="B188" t="s">
        <v>245</v>
      </c>
      <c r="C188" s="2">
        <v>40000</v>
      </c>
      <c r="D188" s="2">
        <v>38686.05</v>
      </c>
      <c r="E188" s="23">
        <f t="shared" si="2"/>
        <v>0.96715125</v>
      </c>
    </row>
    <row r="189" spans="1:5" ht="12.75">
      <c r="A189" s="13" t="s">
        <v>246</v>
      </c>
      <c r="B189" s="13"/>
      <c r="C189" s="14">
        <v>0</v>
      </c>
      <c r="D189" s="14">
        <v>0</v>
      </c>
      <c r="E189" s="28">
        <v>0</v>
      </c>
    </row>
    <row r="190" spans="1:5" ht="12.75">
      <c r="A190" s="15" t="s">
        <v>11</v>
      </c>
      <c r="B190" s="15"/>
      <c r="C190" s="16">
        <v>0</v>
      </c>
      <c r="D190" s="16">
        <v>0</v>
      </c>
      <c r="E190" s="29">
        <v>0</v>
      </c>
    </row>
    <row r="191" spans="1:5" ht="12.75">
      <c r="A191" s="1" t="s">
        <v>229</v>
      </c>
      <c r="B191" s="1" t="s">
        <v>230</v>
      </c>
      <c r="C191" s="3">
        <v>0</v>
      </c>
      <c r="D191" s="3">
        <v>0</v>
      </c>
      <c r="E191" s="30">
        <v>0</v>
      </c>
    </row>
    <row r="192" spans="1:5" ht="12.75">
      <c r="A192" t="s">
        <v>231</v>
      </c>
      <c r="B192" t="s">
        <v>247</v>
      </c>
      <c r="C192" s="2">
        <v>0</v>
      </c>
      <c r="D192" s="2">
        <v>0</v>
      </c>
      <c r="E192" s="23">
        <v>0</v>
      </c>
    </row>
    <row r="193" spans="1:5" ht="12.75">
      <c r="A193" s="13" t="s">
        <v>248</v>
      </c>
      <c r="B193" s="13"/>
      <c r="C193" s="14">
        <v>80000</v>
      </c>
      <c r="D193" s="14">
        <f>D194</f>
        <v>39000</v>
      </c>
      <c r="E193" s="28">
        <f t="shared" si="2"/>
        <v>0.4875</v>
      </c>
    </row>
    <row r="194" spans="1:5" ht="12.75">
      <c r="A194" s="15" t="s">
        <v>137</v>
      </c>
      <c r="B194" s="15"/>
      <c r="C194" s="16">
        <v>80000</v>
      </c>
      <c r="D194" s="16">
        <f>D195</f>
        <v>39000</v>
      </c>
      <c r="E194" s="29">
        <f t="shared" si="2"/>
        <v>0.4875</v>
      </c>
    </row>
    <row r="195" spans="1:5" ht="12.75">
      <c r="A195" s="1" t="s">
        <v>234</v>
      </c>
      <c r="B195" s="1" t="s">
        <v>235</v>
      </c>
      <c r="C195" s="3">
        <v>80000</v>
      </c>
      <c r="D195" s="3">
        <f>D196</f>
        <v>39000</v>
      </c>
      <c r="E195" s="30">
        <f t="shared" si="2"/>
        <v>0.4875</v>
      </c>
    </row>
    <row r="196" spans="1:5" ht="12.75">
      <c r="A196" t="s">
        <v>236</v>
      </c>
      <c r="B196" t="s">
        <v>249</v>
      </c>
      <c r="C196" s="2">
        <v>80000</v>
      </c>
      <c r="D196" s="2">
        <v>39000</v>
      </c>
      <c r="E196" s="23">
        <f t="shared" si="2"/>
        <v>0.4875</v>
      </c>
    </row>
    <row r="197" spans="1:5" ht="12.75">
      <c r="A197" s="13" t="s">
        <v>250</v>
      </c>
      <c r="B197" s="13"/>
      <c r="C197" s="14">
        <v>50000</v>
      </c>
      <c r="D197" s="14">
        <v>0</v>
      </c>
      <c r="E197" s="28">
        <f t="shared" si="2"/>
        <v>0</v>
      </c>
    </row>
    <row r="198" spans="1:5" ht="12.75">
      <c r="A198" s="15" t="s">
        <v>137</v>
      </c>
      <c r="B198" s="15"/>
      <c r="C198" s="16">
        <v>50000</v>
      </c>
      <c r="D198" s="16">
        <v>0</v>
      </c>
      <c r="E198" s="29">
        <f t="shared" si="2"/>
        <v>0</v>
      </c>
    </row>
    <row r="199" spans="1:5" ht="12.75">
      <c r="A199" s="1" t="s">
        <v>234</v>
      </c>
      <c r="B199" s="1" t="s">
        <v>235</v>
      </c>
      <c r="C199" s="3">
        <v>50000</v>
      </c>
      <c r="D199" s="3">
        <v>0</v>
      </c>
      <c r="E199" s="30">
        <f t="shared" si="2"/>
        <v>0</v>
      </c>
    </row>
    <row r="200" spans="1:5" ht="12.75">
      <c r="A200" t="s">
        <v>236</v>
      </c>
      <c r="B200" t="s">
        <v>251</v>
      </c>
      <c r="C200" s="2">
        <v>50000</v>
      </c>
      <c r="D200" s="2">
        <v>0</v>
      </c>
      <c r="E200" s="23">
        <f t="shared" si="2"/>
        <v>0</v>
      </c>
    </row>
    <row r="201" spans="1:5" ht="12.75">
      <c r="A201" s="11" t="s">
        <v>252</v>
      </c>
      <c r="B201" s="11"/>
      <c r="C201" s="12">
        <v>55000</v>
      </c>
      <c r="D201" s="12">
        <f>D202</f>
        <v>1335</v>
      </c>
      <c r="E201" s="27">
        <f t="shared" si="2"/>
        <v>0.024272727272727272</v>
      </c>
    </row>
    <row r="202" spans="1:5" ht="12.75">
      <c r="A202" s="13" t="s">
        <v>253</v>
      </c>
      <c r="B202" s="13"/>
      <c r="C202" s="14">
        <v>55000</v>
      </c>
      <c r="D202" s="14">
        <f>D203</f>
        <v>1335</v>
      </c>
      <c r="E202" s="28">
        <f t="shared" si="2"/>
        <v>0.024272727272727272</v>
      </c>
    </row>
    <row r="203" spans="1:5" ht="12.75">
      <c r="A203" s="15" t="s">
        <v>142</v>
      </c>
      <c r="B203" s="15"/>
      <c r="C203" s="16">
        <v>55000</v>
      </c>
      <c r="D203" s="16">
        <f>D207</f>
        <v>1335</v>
      </c>
      <c r="E203" s="29">
        <f t="shared" si="2"/>
        <v>0.024272727272727272</v>
      </c>
    </row>
    <row r="204" spans="1:5" ht="12.75">
      <c r="A204" s="1" t="s">
        <v>254</v>
      </c>
      <c r="B204" s="1" t="s">
        <v>255</v>
      </c>
      <c r="C204" s="3">
        <v>30000</v>
      </c>
      <c r="D204" s="3">
        <v>0</v>
      </c>
      <c r="E204" s="30">
        <f aca="true" t="shared" si="3" ref="E204:E267">D204/C204</f>
        <v>0</v>
      </c>
    </row>
    <row r="205" spans="1:5" ht="12.75">
      <c r="A205" t="s">
        <v>256</v>
      </c>
      <c r="B205" t="s">
        <v>257</v>
      </c>
      <c r="C205" s="2">
        <v>20000</v>
      </c>
      <c r="D205" s="2">
        <v>0</v>
      </c>
      <c r="E205" s="23">
        <f t="shared" si="3"/>
        <v>0</v>
      </c>
    </row>
    <row r="206" spans="1:5" ht="12.75">
      <c r="A206" t="s">
        <v>258</v>
      </c>
      <c r="B206" t="s">
        <v>259</v>
      </c>
      <c r="C206" s="2">
        <v>10000</v>
      </c>
      <c r="D206" s="2">
        <v>0</v>
      </c>
      <c r="E206" s="23">
        <f t="shared" si="3"/>
        <v>0</v>
      </c>
    </row>
    <row r="207" spans="1:5" ht="12.75">
      <c r="A207" s="1" t="s">
        <v>260</v>
      </c>
      <c r="B207" s="1" t="s">
        <v>261</v>
      </c>
      <c r="C207" s="3">
        <v>25000</v>
      </c>
      <c r="D207" s="3">
        <f>D208</f>
        <v>1335</v>
      </c>
      <c r="E207" s="30">
        <f t="shared" si="3"/>
        <v>0.0534</v>
      </c>
    </row>
    <row r="208" spans="1:5" ht="12.75">
      <c r="A208" t="s">
        <v>262</v>
      </c>
      <c r="B208" t="s">
        <v>263</v>
      </c>
      <c r="C208" s="2">
        <v>25000</v>
      </c>
      <c r="D208" s="2">
        <v>1335</v>
      </c>
      <c r="E208" s="23">
        <f t="shared" si="3"/>
        <v>0.0534</v>
      </c>
    </row>
    <row r="209" spans="1:5" ht="12.75">
      <c r="A209" s="11" t="s">
        <v>264</v>
      </c>
      <c r="B209" s="11"/>
      <c r="C209" s="12">
        <v>2400000</v>
      </c>
      <c r="D209" s="12">
        <v>0</v>
      </c>
      <c r="E209" s="27">
        <f t="shared" si="3"/>
        <v>0</v>
      </c>
    </row>
    <row r="210" spans="1:5" ht="12.75">
      <c r="A210" s="13" t="s">
        <v>265</v>
      </c>
      <c r="B210" s="13"/>
      <c r="C210" s="14">
        <v>1000000</v>
      </c>
      <c r="D210" s="14">
        <v>0</v>
      </c>
      <c r="E210" s="28">
        <f t="shared" si="3"/>
        <v>0</v>
      </c>
    </row>
    <row r="211" spans="1:5" ht="12.75">
      <c r="A211" s="15" t="s">
        <v>11</v>
      </c>
      <c r="B211" s="15"/>
      <c r="C211" s="16">
        <v>1000000</v>
      </c>
      <c r="D211" s="16">
        <v>0</v>
      </c>
      <c r="E211" s="29">
        <f t="shared" si="3"/>
        <v>0</v>
      </c>
    </row>
    <row r="212" spans="1:5" ht="12.75">
      <c r="A212" s="1" t="s">
        <v>266</v>
      </c>
      <c r="B212" s="1" t="s">
        <v>267</v>
      </c>
      <c r="C212" s="3">
        <v>1000000</v>
      </c>
      <c r="D212" s="3">
        <v>0</v>
      </c>
      <c r="E212" s="30">
        <f t="shared" si="3"/>
        <v>0</v>
      </c>
    </row>
    <row r="213" spans="1:5" ht="12.75">
      <c r="A213" t="s">
        <v>268</v>
      </c>
      <c r="B213" t="s">
        <v>269</v>
      </c>
      <c r="C213" s="2">
        <v>1000000</v>
      </c>
      <c r="D213" s="2">
        <v>0</v>
      </c>
      <c r="E213" s="23">
        <f t="shared" si="3"/>
        <v>0</v>
      </c>
    </row>
    <row r="214" spans="1:5" ht="12.75">
      <c r="A214" s="13" t="s">
        <v>270</v>
      </c>
      <c r="B214" s="13"/>
      <c r="C214" s="14">
        <v>1000000</v>
      </c>
      <c r="D214" s="14">
        <v>0</v>
      </c>
      <c r="E214" s="28">
        <f t="shared" si="3"/>
        <v>0</v>
      </c>
    </row>
    <row r="215" spans="1:5" ht="12.75">
      <c r="A215" s="15" t="s">
        <v>137</v>
      </c>
      <c r="B215" s="15"/>
      <c r="C215" s="16">
        <v>1000000</v>
      </c>
      <c r="D215" s="16">
        <v>0</v>
      </c>
      <c r="E215" s="29">
        <f t="shared" si="3"/>
        <v>0</v>
      </c>
    </row>
    <row r="216" spans="1:5" ht="12.75">
      <c r="A216" s="1" t="s">
        <v>271</v>
      </c>
      <c r="B216" s="1" t="s">
        <v>272</v>
      </c>
      <c r="C216" s="3">
        <v>1000000</v>
      </c>
      <c r="D216" s="3">
        <v>0</v>
      </c>
      <c r="E216" s="30">
        <f t="shared" si="3"/>
        <v>0</v>
      </c>
    </row>
    <row r="217" spans="1:5" ht="12.75">
      <c r="A217" t="s">
        <v>273</v>
      </c>
      <c r="B217" t="s">
        <v>274</v>
      </c>
      <c r="C217" s="2">
        <v>1000000</v>
      </c>
      <c r="D217" s="2">
        <v>0</v>
      </c>
      <c r="E217" s="23">
        <f t="shared" si="3"/>
        <v>0</v>
      </c>
    </row>
    <row r="218" spans="1:5" ht="12.75">
      <c r="A218" s="13" t="s">
        <v>275</v>
      </c>
      <c r="B218" s="13"/>
      <c r="C218" s="14">
        <v>200000</v>
      </c>
      <c r="D218" s="14">
        <v>0</v>
      </c>
      <c r="E218" s="28">
        <f t="shared" si="3"/>
        <v>0</v>
      </c>
    </row>
    <row r="219" spans="1:5" ht="12.75">
      <c r="A219" s="15" t="s">
        <v>137</v>
      </c>
      <c r="B219" s="15"/>
      <c r="C219" s="16">
        <v>200000</v>
      </c>
      <c r="D219" s="16">
        <v>0</v>
      </c>
      <c r="E219" s="29">
        <f t="shared" si="3"/>
        <v>0</v>
      </c>
    </row>
    <row r="220" spans="1:5" ht="12.75">
      <c r="A220" s="1" t="s">
        <v>271</v>
      </c>
      <c r="B220" s="1" t="s">
        <v>272</v>
      </c>
      <c r="C220" s="3">
        <v>200000</v>
      </c>
      <c r="D220" s="3">
        <v>0</v>
      </c>
      <c r="E220" s="30">
        <f t="shared" si="3"/>
        <v>0</v>
      </c>
    </row>
    <row r="221" spans="1:5" ht="12.75">
      <c r="A221" t="s">
        <v>273</v>
      </c>
      <c r="B221" t="s">
        <v>276</v>
      </c>
      <c r="C221" s="2">
        <v>200000</v>
      </c>
      <c r="D221" s="2">
        <v>0</v>
      </c>
      <c r="E221" s="23">
        <f t="shared" si="3"/>
        <v>0</v>
      </c>
    </row>
    <row r="222" spans="1:5" ht="12.75">
      <c r="A222" s="13" t="s">
        <v>277</v>
      </c>
      <c r="B222" s="13"/>
      <c r="C222" s="14">
        <v>200000</v>
      </c>
      <c r="D222" s="14">
        <v>0</v>
      </c>
      <c r="E222" s="28">
        <f t="shared" si="3"/>
        <v>0</v>
      </c>
    </row>
    <row r="223" spans="1:5" ht="12.75">
      <c r="A223" s="15" t="s">
        <v>137</v>
      </c>
      <c r="B223" s="15"/>
      <c r="C223" s="16">
        <v>200000</v>
      </c>
      <c r="D223" s="16">
        <v>0</v>
      </c>
      <c r="E223" s="29">
        <f t="shared" si="3"/>
        <v>0</v>
      </c>
    </row>
    <row r="224" spans="1:5" ht="12.75">
      <c r="A224" s="1" t="s">
        <v>271</v>
      </c>
      <c r="B224" s="1" t="s">
        <v>272</v>
      </c>
      <c r="C224" s="3">
        <v>200000</v>
      </c>
      <c r="D224" s="3">
        <v>0</v>
      </c>
      <c r="E224" s="30">
        <f t="shared" si="3"/>
        <v>0</v>
      </c>
    </row>
    <row r="225" spans="1:5" ht="12.75">
      <c r="A225" t="s">
        <v>273</v>
      </c>
      <c r="B225" t="s">
        <v>278</v>
      </c>
      <c r="C225" s="2">
        <v>200000</v>
      </c>
      <c r="D225" s="2">
        <v>0</v>
      </c>
      <c r="E225" s="23">
        <f t="shared" si="3"/>
        <v>0</v>
      </c>
    </row>
    <row r="226" spans="1:5" ht="12.75">
      <c r="A226" s="11" t="s">
        <v>279</v>
      </c>
      <c r="B226" s="11"/>
      <c r="C226" s="12">
        <v>340000</v>
      </c>
      <c r="D226" s="12">
        <f>D227+D231+D235+D239</f>
        <v>252785.02</v>
      </c>
      <c r="E226" s="27">
        <f t="shared" si="3"/>
        <v>0.7434853529411765</v>
      </c>
    </row>
    <row r="227" spans="1:5" ht="12.75">
      <c r="A227" s="13" t="s">
        <v>280</v>
      </c>
      <c r="B227" s="13"/>
      <c r="C227" s="14">
        <v>225000</v>
      </c>
      <c r="D227" s="14">
        <f>D228</f>
        <v>147785.02</v>
      </c>
      <c r="E227" s="28">
        <f t="shared" si="3"/>
        <v>0.6568223111111111</v>
      </c>
    </row>
    <row r="228" spans="1:5" ht="12.75">
      <c r="A228" s="15" t="s">
        <v>11</v>
      </c>
      <c r="B228" s="15"/>
      <c r="C228" s="16">
        <v>225000</v>
      </c>
      <c r="D228" s="16">
        <f>D229</f>
        <v>147785.02</v>
      </c>
      <c r="E228" s="29">
        <f t="shared" si="3"/>
        <v>0.6568223111111111</v>
      </c>
    </row>
    <row r="229" spans="1:5" ht="12.75">
      <c r="A229" s="1" t="s">
        <v>18</v>
      </c>
      <c r="B229" s="1" t="s">
        <v>19</v>
      </c>
      <c r="C229" s="3">
        <v>225000</v>
      </c>
      <c r="D229" s="3">
        <f>D230</f>
        <v>147785.02</v>
      </c>
      <c r="E229" s="30">
        <f t="shared" si="3"/>
        <v>0.6568223111111111</v>
      </c>
    </row>
    <row r="230" spans="1:5" ht="12.75">
      <c r="A230" t="s">
        <v>20</v>
      </c>
      <c r="B230" t="s">
        <v>281</v>
      </c>
      <c r="C230" s="2">
        <v>225000</v>
      </c>
      <c r="D230" s="2">
        <v>147785.02</v>
      </c>
      <c r="E230" s="23">
        <f t="shared" si="3"/>
        <v>0.6568223111111111</v>
      </c>
    </row>
    <row r="231" spans="1:5" ht="12.75">
      <c r="A231" s="13" t="s">
        <v>282</v>
      </c>
      <c r="B231" s="13"/>
      <c r="C231" s="14">
        <v>5000</v>
      </c>
      <c r="D231" s="14">
        <v>0</v>
      </c>
      <c r="E231" s="28">
        <f t="shared" si="3"/>
        <v>0</v>
      </c>
    </row>
    <row r="232" spans="1:5" ht="12.75">
      <c r="A232" s="15" t="s">
        <v>142</v>
      </c>
      <c r="B232" s="15"/>
      <c r="C232" s="16">
        <v>5000</v>
      </c>
      <c r="D232" s="16">
        <v>0</v>
      </c>
      <c r="E232" s="29">
        <f t="shared" si="3"/>
        <v>0</v>
      </c>
    </row>
    <row r="233" spans="1:5" ht="12.75">
      <c r="A233" s="1" t="s">
        <v>18</v>
      </c>
      <c r="B233" s="1" t="s">
        <v>19</v>
      </c>
      <c r="C233" s="3">
        <v>5000</v>
      </c>
      <c r="D233" s="3">
        <v>0</v>
      </c>
      <c r="E233" s="30">
        <f t="shared" si="3"/>
        <v>0</v>
      </c>
    </row>
    <row r="234" spans="1:5" ht="12.75">
      <c r="A234" t="s">
        <v>20</v>
      </c>
      <c r="B234" t="s">
        <v>283</v>
      </c>
      <c r="C234" s="2">
        <v>5000</v>
      </c>
      <c r="D234" s="2">
        <v>0</v>
      </c>
      <c r="E234" s="23">
        <f t="shared" si="3"/>
        <v>0</v>
      </c>
    </row>
    <row r="235" spans="1:5" ht="12.75">
      <c r="A235" s="13" t="s">
        <v>284</v>
      </c>
      <c r="B235" s="13"/>
      <c r="C235" s="14">
        <v>10000</v>
      </c>
      <c r="D235" s="14">
        <f>D236</f>
        <v>5000</v>
      </c>
      <c r="E235" s="28">
        <f t="shared" si="3"/>
        <v>0.5</v>
      </c>
    </row>
    <row r="236" spans="1:5" ht="12.75">
      <c r="A236" s="15" t="s">
        <v>142</v>
      </c>
      <c r="B236" s="15"/>
      <c r="C236" s="16">
        <v>10000</v>
      </c>
      <c r="D236" s="16">
        <f>D237</f>
        <v>5000</v>
      </c>
      <c r="E236" s="29">
        <f t="shared" si="3"/>
        <v>0.5</v>
      </c>
    </row>
    <row r="237" spans="1:5" ht="12.75">
      <c r="A237" s="1" t="s">
        <v>18</v>
      </c>
      <c r="B237" s="1" t="s">
        <v>19</v>
      </c>
      <c r="C237" s="3">
        <v>10000</v>
      </c>
      <c r="D237" s="3">
        <f>D238</f>
        <v>5000</v>
      </c>
      <c r="E237" s="30">
        <f t="shared" si="3"/>
        <v>0.5</v>
      </c>
    </row>
    <row r="238" spans="1:5" ht="12.75">
      <c r="A238" t="s">
        <v>285</v>
      </c>
      <c r="B238" t="s">
        <v>286</v>
      </c>
      <c r="C238" s="2">
        <v>10000</v>
      </c>
      <c r="D238" s="2">
        <v>5000</v>
      </c>
      <c r="E238" s="23">
        <f t="shared" si="3"/>
        <v>0.5</v>
      </c>
    </row>
    <row r="239" spans="1:5" ht="12.75">
      <c r="A239" s="13" t="s">
        <v>287</v>
      </c>
      <c r="B239" s="13"/>
      <c r="C239" s="14">
        <v>100000</v>
      </c>
      <c r="D239" s="14">
        <f>D240</f>
        <v>100000</v>
      </c>
      <c r="E239" s="28">
        <f t="shared" si="3"/>
        <v>1</v>
      </c>
    </row>
    <row r="240" spans="1:5" ht="12.75">
      <c r="A240" s="15" t="s">
        <v>142</v>
      </c>
      <c r="B240" s="15"/>
      <c r="C240" s="16">
        <v>100000</v>
      </c>
      <c r="D240" s="16">
        <f>D241</f>
        <v>100000</v>
      </c>
      <c r="E240" s="29">
        <f t="shared" si="3"/>
        <v>1</v>
      </c>
    </row>
    <row r="241" spans="1:5" ht="12.75">
      <c r="A241" s="1" t="s">
        <v>18</v>
      </c>
      <c r="B241" s="1" t="s">
        <v>19</v>
      </c>
      <c r="C241" s="3">
        <v>100000</v>
      </c>
      <c r="D241" s="3">
        <f>D242</f>
        <v>100000</v>
      </c>
      <c r="E241" s="30">
        <f t="shared" si="3"/>
        <v>1</v>
      </c>
    </row>
    <row r="242" spans="1:5" ht="12.75">
      <c r="A242" t="s">
        <v>20</v>
      </c>
      <c r="B242" t="s">
        <v>281</v>
      </c>
      <c r="C242" s="2">
        <v>100000</v>
      </c>
      <c r="D242" s="2">
        <v>100000</v>
      </c>
      <c r="E242" s="23">
        <f t="shared" si="3"/>
        <v>1</v>
      </c>
    </row>
    <row r="243" spans="1:5" ht="12.75">
      <c r="A243" s="11" t="s">
        <v>288</v>
      </c>
      <c r="B243" s="11"/>
      <c r="C243" s="12">
        <v>1925000</v>
      </c>
      <c r="D243" s="12">
        <f>D244+D248+D252+D256+D260++D264+D268+D272+D276+D280++D284+D288+D292</f>
        <v>289944.05</v>
      </c>
      <c r="E243" s="27">
        <f t="shared" si="3"/>
        <v>0.1506202857142857</v>
      </c>
    </row>
    <row r="244" spans="1:5" ht="12.75">
      <c r="A244" s="13" t="s">
        <v>289</v>
      </c>
      <c r="B244" s="13"/>
      <c r="C244" s="14">
        <v>350000</v>
      </c>
      <c r="D244" s="14">
        <v>0</v>
      </c>
      <c r="E244" s="28">
        <f t="shared" si="3"/>
        <v>0</v>
      </c>
    </row>
    <row r="245" spans="1:5" ht="12.75">
      <c r="A245" s="15" t="s">
        <v>290</v>
      </c>
      <c r="B245" s="15"/>
      <c r="C245" s="16">
        <v>350000</v>
      </c>
      <c r="D245" s="16">
        <v>0</v>
      </c>
      <c r="E245" s="29">
        <f t="shared" si="3"/>
        <v>0</v>
      </c>
    </row>
    <row r="246" spans="1:5" ht="12.75">
      <c r="A246" s="1" t="s">
        <v>93</v>
      </c>
      <c r="B246" s="1" t="s">
        <v>94</v>
      </c>
      <c r="C246" s="3">
        <v>350000</v>
      </c>
      <c r="D246" s="3">
        <v>0</v>
      </c>
      <c r="E246" s="30">
        <f t="shared" si="3"/>
        <v>0</v>
      </c>
    </row>
    <row r="247" spans="1:5" ht="12.75">
      <c r="A247" t="s">
        <v>99</v>
      </c>
      <c r="B247" t="s">
        <v>291</v>
      </c>
      <c r="C247" s="2">
        <v>350000</v>
      </c>
      <c r="D247" s="2">
        <v>0</v>
      </c>
      <c r="E247" s="23">
        <f t="shared" si="3"/>
        <v>0</v>
      </c>
    </row>
    <row r="248" spans="1:5" ht="12.75">
      <c r="A248" s="13" t="s">
        <v>292</v>
      </c>
      <c r="B248" s="13"/>
      <c r="C248" s="14">
        <v>250000</v>
      </c>
      <c r="D248" s="14">
        <f>D249</f>
        <v>124664.7</v>
      </c>
      <c r="E248" s="28">
        <f t="shared" si="3"/>
        <v>0.4986588</v>
      </c>
    </row>
    <row r="249" spans="1:5" ht="12.75">
      <c r="A249" s="15" t="s">
        <v>137</v>
      </c>
      <c r="B249" s="15"/>
      <c r="C249" s="16">
        <v>250000</v>
      </c>
      <c r="D249" s="16">
        <f>D250</f>
        <v>124664.7</v>
      </c>
      <c r="E249" s="29">
        <f t="shared" si="3"/>
        <v>0.4986588</v>
      </c>
    </row>
    <row r="250" spans="1:5" ht="12.75">
      <c r="A250" s="1" t="s">
        <v>93</v>
      </c>
      <c r="B250" s="1" t="s">
        <v>94</v>
      </c>
      <c r="C250" s="3">
        <v>250000</v>
      </c>
      <c r="D250" s="3">
        <f>D251</f>
        <v>124664.7</v>
      </c>
      <c r="E250" s="30">
        <f t="shared" si="3"/>
        <v>0.4986588</v>
      </c>
    </row>
    <row r="251" spans="1:5" ht="12.75">
      <c r="A251" t="s">
        <v>99</v>
      </c>
      <c r="B251" t="s">
        <v>293</v>
      </c>
      <c r="C251" s="2">
        <v>250000</v>
      </c>
      <c r="D251" s="2">
        <v>124664.7</v>
      </c>
      <c r="E251" s="23">
        <f t="shared" si="3"/>
        <v>0.4986588</v>
      </c>
    </row>
    <row r="252" spans="1:5" ht="12.75">
      <c r="A252" s="13" t="s">
        <v>294</v>
      </c>
      <c r="B252" s="13"/>
      <c r="C252" s="14">
        <v>650000</v>
      </c>
      <c r="D252" s="14">
        <f>D253</f>
        <v>121845.6</v>
      </c>
      <c r="E252" s="28">
        <f t="shared" si="3"/>
        <v>0.18745476923076923</v>
      </c>
    </row>
    <row r="253" spans="1:5" ht="12.75">
      <c r="A253" s="15" t="s">
        <v>290</v>
      </c>
      <c r="B253" s="15"/>
      <c r="C253" s="16">
        <v>650000</v>
      </c>
      <c r="D253" s="16">
        <f>D254</f>
        <v>121845.6</v>
      </c>
      <c r="E253" s="29">
        <f t="shared" si="3"/>
        <v>0.18745476923076923</v>
      </c>
    </row>
    <row r="254" spans="1:5" ht="12.75">
      <c r="A254" s="1" t="s">
        <v>93</v>
      </c>
      <c r="B254" s="1" t="s">
        <v>94</v>
      </c>
      <c r="C254" s="3">
        <v>650000</v>
      </c>
      <c r="D254" s="3">
        <f>D255</f>
        <v>121845.6</v>
      </c>
      <c r="E254" s="30">
        <f t="shared" si="3"/>
        <v>0.18745476923076923</v>
      </c>
    </row>
    <row r="255" spans="1:5" ht="12.75">
      <c r="A255" t="s">
        <v>99</v>
      </c>
      <c r="B255" t="s">
        <v>295</v>
      </c>
      <c r="C255" s="2">
        <v>650000</v>
      </c>
      <c r="D255" s="2">
        <v>121845.6</v>
      </c>
      <c r="E255" s="23">
        <f t="shared" si="3"/>
        <v>0.18745476923076923</v>
      </c>
    </row>
    <row r="256" spans="1:5" ht="12.75">
      <c r="A256" s="13" t="s">
        <v>296</v>
      </c>
      <c r="B256" s="13"/>
      <c r="C256" s="14">
        <v>10000</v>
      </c>
      <c r="D256" s="14">
        <v>0</v>
      </c>
      <c r="E256" s="28">
        <f t="shared" si="3"/>
        <v>0</v>
      </c>
    </row>
    <row r="257" spans="1:5" ht="12.75">
      <c r="A257" s="15" t="s">
        <v>142</v>
      </c>
      <c r="B257" s="15"/>
      <c r="C257" s="16">
        <v>10000</v>
      </c>
      <c r="D257" s="16">
        <v>0</v>
      </c>
      <c r="E257" s="29">
        <f t="shared" si="3"/>
        <v>0</v>
      </c>
    </row>
    <row r="258" spans="1:5" ht="12.75">
      <c r="A258" s="1" t="s">
        <v>93</v>
      </c>
      <c r="B258" s="1" t="s">
        <v>94</v>
      </c>
      <c r="C258" s="3">
        <v>10000</v>
      </c>
      <c r="D258" s="3">
        <v>0</v>
      </c>
      <c r="E258" s="30">
        <f t="shared" si="3"/>
        <v>0</v>
      </c>
    </row>
    <row r="259" spans="1:5" ht="12.75">
      <c r="A259" t="s">
        <v>99</v>
      </c>
      <c r="B259" t="s">
        <v>297</v>
      </c>
      <c r="C259" s="2">
        <v>10000</v>
      </c>
      <c r="D259" s="2">
        <v>0</v>
      </c>
      <c r="E259" s="23">
        <f t="shared" si="3"/>
        <v>0</v>
      </c>
    </row>
    <row r="260" spans="1:5" ht="12.75">
      <c r="A260" s="13" t="s">
        <v>298</v>
      </c>
      <c r="B260" s="13"/>
      <c r="C260" s="14">
        <v>80000</v>
      </c>
      <c r="D260" s="14">
        <f>D261</f>
        <v>43433.75</v>
      </c>
      <c r="E260" s="28">
        <f t="shared" si="3"/>
        <v>0.542921875</v>
      </c>
    </row>
    <row r="261" spans="1:5" ht="12.75">
      <c r="A261" s="15" t="s">
        <v>142</v>
      </c>
      <c r="B261" s="15"/>
      <c r="C261" s="16">
        <v>80000</v>
      </c>
      <c r="D261" s="16">
        <f>D262</f>
        <v>43433.75</v>
      </c>
      <c r="E261" s="29">
        <f t="shared" si="3"/>
        <v>0.542921875</v>
      </c>
    </row>
    <row r="262" spans="1:5" ht="12.75">
      <c r="A262" s="1" t="s">
        <v>93</v>
      </c>
      <c r="B262" s="1" t="s">
        <v>94</v>
      </c>
      <c r="C262" s="3">
        <v>80000</v>
      </c>
      <c r="D262" s="3">
        <f>D263</f>
        <v>43433.75</v>
      </c>
      <c r="E262" s="30">
        <f t="shared" si="3"/>
        <v>0.542921875</v>
      </c>
    </row>
    <row r="263" spans="1:5" ht="12.75">
      <c r="A263" t="s">
        <v>99</v>
      </c>
      <c r="B263" t="s">
        <v>299</v>
      </c>
      <c r="C263" s="2">
        <v>80000</v>
      </c>
      <c r="D263" s="2">
        <v>43433.75</v>
      </c>
      <c r="E263" s="23">
        <f t="shared" si="3"/>
        <v>0.542921875</v>
      </c>
    </row>
    <row r="264" spans="1:5" ht="12.75">
      <c r="A264" s="13" t="s">
        <v>300</v>
      </c>
      <c r="B264" s="13"/>
      <c r="C264" s="14">
        <v>15000</v>
      </c>
      <c r="D264" s="14">
        <v>0</v>
      </c>
      <c r="E264" s="28">
        <f t="shared" si="3"/>
        <v>0</v>
      </c>
    </row>
    <row r="265" spans="1:5" ht="12.75">
      <c r="A265" s="15" t="s">
        <v>142</v>
      </c>
      <c r="B265" s="15"/>
      <c r="C265" s="16">
        <v>15000</v>
      </c>
      <c r="D265" s="16">
        <v>0</v>
      </c>
      <c r="E265" s="29">
        <f t="shared" si="3"/>
        <v>0</v>
      </c>
    </row>
    <row r="266" spans="1:5" ht="12.75">
      <c r="A266" s="1" t="s">
        <v>93</v>
      </c>
      <c r="B266" s="1" t="s">
        <v>94</v>
      </c>
      <c r="C266" s="3">
        <v>15000</v>
      </c>
      <c r="D266" s="3">
        <v>0</v>
      </c>
      <c r="E266" s="30">
        <f t="shared" si="3"/>
        <v>0</v>
      </c>
    </row>
    <row r="267" spans="1:5" ht="12.75">
      <c r="A267" t="s">
        <v>99</v>
      </c>
      <c r="B267" t="s">
        <v>301</v>
      </c>
      <c r="C267" s="2">
        <v>15000</v>
      </c>
      <c r="D267" s="2">
        <v>0</v>
      </c>
      <c r="E267" s="23">
        <f t="shared" si="3"/>
        <v>0</v>
      </c>
    </row>
    <row r="268" spans="1:5" ht="12.75">
      <c r="A268" s="13" t="s">
        <v>302</v>
      </c>
      <c r="B268" s="13"/>
      <c r="C268" s="14">
        <v>15000</v>
      </c>
      <c r="D268" s="14">
        <v>0</v>
      </c>
      <c r="E268" s="28">
        <f aca="true" t="shared" si="4" ref="E268:E331">D268/C268</f>
        <v>0</v>
      </c>
    </row>
    <row r="269" spans="1:5" ht="12.75">
      <c r="A269" s="15" t="s">
        <v>142</v>
      </c>
      <c r="B269" s="15"/>
      <c r="C269" s="16">
        <v>15000</v>
      </c>
      <c r="D269" s="16">
        <v>0</v>
      </c>
      <c r="E269" s="29">
        <f t="shared" si="4"/>
        <v>0</v>
      </c>
    </row>
    <row r="270" spans="1:5" ht="12.75">
      <c r="A270" s="1" t="s">
        <v>93</v>
      </c>
      <c r="B270" s="1" t="s">
        <v>94</v>
      </c>
      <c r="C270" s="3">
        <v>15000</v>
      </c>
      <c r="D270" s="3">
        <v>0</v>
      </c>
      <c r="E270" s="30">
        <f t="shared" si="4"/>
        <v>0</v>
      </c>
    </row>
    <row r="271" spans="1:5" ht="12.75">
      <c r="A271" t="s">
        <v>99</v>
      </c>
      <c r="B271" t="s">
        <v>303</v>
      </c>
      <c r="C271" s="2">
        <v>15000</v>
      </c>
      <c r="D271" s="2">
        <v>0</v>
      </c>
      <c r="E271" s="23">
        <f t="shared" si="4"/>
        <v>0</v>
      </c>
    </row>
    <row r="272" spans="1:5" ht="12.75">
      <c r="A272" s="13" t="s">
        <v>304</v>
      </c>
      <c r="B272" s="13"/>
      <c r="C272" s="14">
        <v>30000</v>
      </c>
      <c r="D272" s="14">
        <v>0</v>
      </c>
      <c r="E272" s="28">
        <f t="shared" si="4"/>
        <v>0</v>
      </c>
    </row>
    <row r="273" spans="1:5" ht="12.75">
      <c r="A273" s="15" t="s">
        <v>137</v>
      </c>
      <c r="B273" s="15"/>
      <c r="C273" s="16">
        <v>30000</v>
      </c>
      <c r="D273" s="16">
        <v>0</v>
      </c>
      <c r="E273" s="29">
        <f t="shared" si="4"/>
        <v>0</v>
      </c>
    </row>
    <row r="274" spans="1:5" ht="12.75">
      <c r="A274" s="1" t="s">
        <v>93</v>
      </c>
      <c r="B274" s="1" t="s">
        <v>94</v>
      </c>
      <c r="C274" s="3">
        <v>30000</v>
      </c>
      <c r="D274" s="3">
        <v>0</v>
      </c>
      <c r="E274" s="30">
        <f t="shared" si="4"/>
        <v>0</v>
      </c>
    </row>
    <row r="275" spans="1:5" ht="12.75">
      <c r="A275" t="s">
        <v>99</v>
      </c>
      <c r="B275" t="s">
        <v>305</v>
      </c>
      <c r="C275" s="2">
        <v>30000</v>
      </c>
      <c r="D275" s="2">
        <v>0</v>
      </c>
      <c r="E275" s="23">
        <f t="shared" si="4"/>
        <v>0</v>
      </c>
    </row>
    <row r="276" spans="1:5" ht="12.75">
      <c r="A276" s="13" t="s">
        <v>306</v>
      </c>
      <c r="B276" s="13"/>
      <c r="C276" s="14">
        <v>0</v>
      </c>
      <c r="D276" s="14">
        <v>0</v>
      </c>
      <c r="E276" s="28">
        <v>0</v>
      </c>
    </row>
    <row r="277" spans="1:5" ht="12.75">
      <c r="A277" s="15" t="s">
        <v>137</v>
      </c>
      <c r="B277" s="15"/>
      <c r="C277" s="16">
        <v>0</v>
      </c>
      <c r="D277" s="16">
        <v>0</v>
      </c>
      <c r="E277" s="29">
        <v>0</v>
      </c>
    </row>
    <row r="278" spans="1:5" ht="12.75">
      <c r="A278" s="1" t="s">
        <v>234</v>
      </c>
      <c r="B278" s="1" t="s">
        <v>235</v>
      </c>
      <c r="C278" s="3">
        <v>0</v>
      </c>
      <c r="D278" s="3">
        <v>0</v>
      </c>
      <c r="E278" s="30">
        <v>0</v>
      </c>
    </row>
    <row r="279" spans="1:5" ht="12.75">
      <c r="A279" t="s">
        <v>307</v>
      </c>
      <c r="B279" t="s">
        <v>308</v>
      </c>
      <c r="C279" s="2">
        <v>0</v>
      </c>
      <c r="D279" s="2">
        <v>0</v>
      </c>
      <c r="E279" s="23">
        <v>0</v>
      </c>
    </row>
    <row r="280" spans="1:5" ht="12.75">
      <c r="A280" s="13" t="s">
        <v>309</v>
      </c>
      <c r="B280" s="13"/>
      <c r="C280" s="14">
        <v>185000</v>
      </c>
      <c r="D280" s="14">
        <v>0</v>
      </c>
      <c r="E280" s="28">
        <f t="shared" si="4"/>
        <v>0</v>
      </c>
    </row>
    <row r="281" spans="1:5" ht="12.75">
      <c r="A281" s="15" t="s">
        <v>137</v>
      </c>
      <c r="B281" s="15"/>
      <c r="C281" s="16">
        <v>185000</v>
      </c>
      <c r="D281" s="16">
        <v>0</v>
      </c>
      <c r="E281" s="29">
        <f t="shared" si="4"/>
        <v>0</v>
      </c>
    </row>
    <row r="282" spans="1:5" ht="12.75">
      <c r="A282" s="1" t="s">
        <v>234</v>
      </c>
      <c r="B282" s="1" t="s">
        <v>235</v>
      </c>
      <c r="C282" s="3">
        <v>185000</v>
      </c>
      <c r="D282" s="3">
        <v>0</v>
      </c>
      <c r="E282" s="30">
        <f t="shared" si="4"/>
        <v>0</v>
      </c>
    </row>
    <row r="283" spans="1:5" ht="12.75">
      <c r="A283" t="s">
        <v>307</v>
      </c>
      <c r="B283" t="s">
        <v>310</v>
      </c>
      <c r="C283" s="2">
        <v>185000</v>
      </c>
      <c r="D283" s="2">
        <v>0</v>
      </c>
      <c r="E283" s="23">
        <f t="shared" si="4"/>
        <v>0</v>
      </c>
    </row>
    <row r="284" spans="1:5" ht="12.75">
      <c r="A284" s="13" t="s">
        <v>311</v>
      </c>
      <c r="B284" s="13"/>
      <c r="C284" s="14">
        <v>40000</v>
      </c>
      <c r="D284" s="14">
        <v>0</v>
      </c>
      <c r="E284" s="28">
        <f t="shared" si="4"/>
        <v>0</v>
      </c>
    </row>
    <row r="285" spans="1:5" ht="12.75">
      <c r="A285" s="15" t="s">
        <v>142</v>
      </c>
      <c r="B285" s="15"/>
      <c r="C285" s="16">
        <v>40000</v>
      </c>
      <c r="D285" s="16">
        <v>0</v>
      </c>
      <c r="E285" s="29">
        <f t="shared" si="4"/>
        <v>0</v>
      </c>
    </row>
    <row r="286" spans="1:5" ht="12.75">
      <c r="A286" s="1" t="s">
        <v>312</v>
      </c>
      <c r="B286" s="1" t="s">
        <v>313</v>
      </c>
      <c r="C286" s="3">
        <v>40000</v>
      </c>
      <c r="D286" s="3">
        <v>0</v>
      </c>
      <c r="E286" s="30">
        <f t="shared" si="4"/>
        <v>0</v>
      </c>
    </row>
    <row r="287" spans="1:5" ht="12.75">
      <c r="A287" t="s">
        <v>314</v>
      </c>
      <c r="B287" t="s">
        <v>315</v>
      </c>
      <c r="C287" s="2">
        <v>40000</v>
      </c>
      <c r="D287" s="2">
        <v>0</v>
      </c>
      <c r="E287" s="23">
        <f t="shared" si="4"/>
        <v>0</v>
      </c>
    </row>
    <row r="288" spans="1:5" ht="12.75">
      <c r="A288" s="13" t="s">
        <v>316</v>
      </c>
      <c r="B288" s="13"/>
      <c r="C288" s="14">
        <v>300000</v>
      </c>
      <c r="D288" s="14">
        <v>0</v>
      </c>
      <c r="E288" s="28">
        <f t="shared" si="4"/>
        <v>0</v>
      </c>
    </row>
    <row r="289" spans="1:5" ht="12.75">
      <c r="A289" s="15" t="s">
        <v>137</v>
      </c>
      <c r="B289" s="15"/>
      <c r="C289" s="16">
        <v>300000</v>
      </c>
      <c r="D289" s="16">
        <v>0</v>
      </c>
      <c r="E289" s="29">
        <f t="shared" si="4"/>
        <v>0</v>
      </c>
    </row>
    <row r="290" spans="1:5" ht="12.75">
      <c r="A290" s="1" t="s">
        <v>234</v>
      </c>
      <c r="B290" s="1" t="s">
        <v>235</v>
      </c>
      <c r="C290" s="3">
        <v>300000</v>
      </c>
      <c r="D290" s="3">
        <v>0</v>
      </c>
      <c r="E290" s="30">
        <f t="shared" si="4"/>
        <v>0</v>
      </c>
    </row>
    <row r="291" spans="1:5" ht="12.75">
      <c r="A291" t="s">
        <v>236</v>
      </c>
      <c r="B291" t="s">
        <v>317</v>
      </c>
      <c r="C291" s="2">
        <v>300000</v>
      </c>
      <c r="D291" s="2">
        <v>0</v>
      </c>
      <c r="E291" s="23">
        <f t="shared" si="4"/>
        <v>0</v>
      </c>
    </row>
    <row r="292" spans="1:5" ht="12.75">
      <c r="A292" s="13" t="s">
        <v>318</v>
      </c>
      <c r="B292" s="13"/>
      <c r="C292" s="14">
        <v>0</v>
      </c>
      <c r="D292" s="14">
        <v>0</v>
      </c>
      <c r="E292" s="28">
        <v>0</v>
      </c>
    </row>
    <row r="293" spans="1:5" ht="12.75">
      <c r="A293" s="15" t="s">
        <v>11</v>
      </c>
      <c r="B293" s="15"/>
      <c r="C293" s="16">
        <v>0</v>
      </c>
      <c r="D293" s="16">
        <v>0</v>
      </c>
      <c r="E293" s="29">
        <v>0</v>
      </c>
    </row>
    <row r="294" spans="1:5" ht="12.75">
      <c r="A294" s="1" t="s">
        <v>220</v>
      </c>
      <c r="B294" s="1" t="s">
        <v>221</v>
      </c>
      <c r="C294" s="3">
        <v>0</v>
      </c>
      <c r="D294" s="3">
        <v>0</v>
      </c>
      <c r="E294" s="30">
        <v>0</v>
      </c>
    </row>
    <row r="295" spans="1:5" ht="12.75">
      <c r="A295" t="s">
        <v>222</v>
      </c>
      <c r="B295" t="s">
        <v>319</v>
      </c>
      <c r="C295" s="2">
        <v>0</v>
      </c>
      <c r="D295" s="2">
        <v>0</v>
      </c>
      <c r="E295" s="23">
        <v>0</v>
      </c>
    </row>
    <row r="296" spans="1:5" ht="12.75">
      <c r="A296" s="11" t="s">
        <v>320</v>
      </c>
      <c r="B296" s="11"/>
      <c r="C296" s="12">
        <v>285000</v>
      </c>
      <c r="D296" s="12">
        <f>D297+D301</f>
        <v>20713.9</v>
      </c>
      <c r="E296" s="27">
        <f t="shared" si="4"/>
        <v>0.07268035087719299</v>
      </c>
    </row>
    <row r="297" spans="1:5" ht="12.75">
      <c r="A297" s="13" t="s">
        <v>321</v>
      </c>
      <c r="B297" s="13"/>
      <c r="C297" s="14">
        <v>35000</v>
      </c>
      <c r="D297" s="14">
        <f>D298</f>
        <v>8459.38</v>
      </c>
      <c r="E297" s="28">
        <f t="shared" si="4"/>
        <v>0.2416965714285714</v>
      </c>
    </row>
    <row r="298" spans="1:5" ht="12.75">
      <c r="A298" s="15" t="s">
        <v>142</v>
      </c>
      <c r="B298" s="15"/>
      <c r="C298" s="16">
        <v>35000</v>
      </c>
      <c r="D298" s="16">
        <f>D299</f>
        <v>8459.38</v>
      </c>
      <c r="E298" s="29">
        <f t="shared" si="4"/>
        <v>0.2416965714285714</v>
      </c>
    </row>
    <row r="299" spans="1:5" ht="12.75">
      <c r="A299" s="1" t="s">
        <v>322</v>
      </c>
      <c r="B299" s="1" t="s">
        <v>323</v>
      </c>
      <c r="C299" s="3">
        <v>35000</v>
      </c>
      <c r="D299" s="3">
        <f>D300</f>
        <v>8459.38</v>
      </c>
      <c r="E299" s="30">
        <f t="shared" si="4"/>
        <v>0.2416965714285714</v>
      </c>
    </row>
    <row r="300" spans="1:5" ht="12.75">
      <c r="A300" t="s">
        <v>324</v>
      </c>
      <c r="B300" t="s">
        <v>325</v>
      </c>
      <c r="C300" s="2">
        <v>35000</v>
      </c>
      <c r="D300" s="2">
        <v>8459.38</v>
      </c>
      <c r="E300" s="23">
        <f t="shared" si="4"/>
        <v>0.2416965714285714</v>
      </c>
    </row>
    <row r="301" spans="1:5" ht="12.75">
      <c r="A301" s="13" t="s">
        <v>326</v>
      </c>
      <c r="B301" s="13"/>
      <c r="C301" s="14">
        <v>250000</v>
      </c>
      <c r="D301" s="14">
        <f>D302</f>
        <v>12254.52</v>
      </c>
      <c r="E301" s="28">
        <f t="shared" si="4"/>
        <v>0.04901808</v>
      </c>
    </row>
    <row r="302" spans="1:5" ht="12.75">
      <c r="A302" s="15" t="s">
        <v>137</v>
      </c>
      <c r="B302" s="15"/>
      <c r="C302" s="16">
        <v>250000</v>
      </c>
      <c r="D302" s="16">
        <f>D303</f>
        <v>12254.52</v>
      </c>
      <c r="E302" s="29">
        <f t="shared" si="4"/>
        <v>0.04901808</v>
      </c>
    </row>
    <row r="303" spans="1:5" ht="12.75">
      <c r="A303" s="1" t="s">
        <v>327</v>
      </c>
      <c r="B303" s="1" t="s">
        <v>328</v>
      </c>
      <c r="C303" s="3">
        <v>250000</v>
      </c>
      <c r="D303" s="3">
        <f>D304</f>
        <v>12254.52</v>
      </c>
      <c r="E303" s="30">
        <f t="shared" si="4"/>
        <v>0.04901808</v>
      </c>
    </row>
    <row r="304" spans="1:5" ht="12.75">
      <c r="A304" t="s">
        <v>329</v>
      </c>
      <c r="B304" t="s">
        <v>330</v>
      </c>
      <c r="C304" s="2">
        <v>250000</v>
      </c>
      <c r="D304" s="2">
        <v>12254.52</v>
      </c>
      <c r="E304" s="23">
        <f t="shared" si="4"/>
        <v>0.04901808</v>
      </c>
    </row>
    <row r="305" spans="1:5" ht="12.75">
      <c r="A305" s="11" t="s">
        <v>331</v>
      </c>
      <c r="B305" s="11"/>
      <c r="C305" s="12">
        <v>100000</v>
      </c>
      <c r="D305" s="12">
        <v>0</v>
      </c>
      <c r="E305" s="27">
        <f t="shared" si="4"/>
        <v>0</v>
      </c>
    </row>
    <row r="306" spans="1:5" ht="12.75">
      <c r="A306" s="13" t="s">
        <v>332</v>
      </c>
      <c r="B306" s="13"/>
      <c r="C306" s="14">
        <v>100000</v>
      </c>
      <c r="D306" s="14">
        <v>0</v>
      </c>
      <c r="E306" s="28">
        <f t="shared" si="4"/>
        <v>0</v>
      </c>
    </row>
    <row r="307" spans="1:5" ht="12.75">
      <c r="A307" s="15" t="s">
        <v>137</v>
      </c>
      <c r="B307" s="15"/>
      <c r="C307" s="16">
        <v>100000</v>
      </c>
      <c r="D307" s="16">
        <v>0</v>
      </c>
      <c r="E307" s="29">
        <f t="shared" si="4"/>
        <v>0</v>
      </c>
    </row>
    <row r="308" spans="1:5" ht="12.75">
      <c r="A308" s="1" t="s">
        <v>333</v>
      </c>
      <c r="B308" s="1" t="s">
        <v>334</v>
      </c>
      <c r="C308" s="3">
        <v>100000</v>
      </c>
      <c r="D308" s="3">
        <v>0</v>
      </c>
      <c r="E308" s="30">
        <f t="shared" si="4"/>
        <v>0</v>
      </c>
    </row>
    <row r="309" spans="1:5" ht="12.75">
      <c r="A309" t="s">
        <v>335</v>
      </c>
      <c r="B309" t="s">
        <v>334</v>
      </c>
      <c r="C309" s="2">
        <v>100000</v>
      </c>
      <c r="D309" s="2">
        <v>0</v>
      </c>
      <c r="E309" s="23">
        <f t="shared" si="4"/>
        <v>0</v>
      </c>
    </row>
    <row r="310" spans="1:5" ht="12.75">
      <c r="A310" s="11" t="s">
        <v>336</v>
      </c>
      <c r="B310" s="11"/>
      <c r="C310" s="12">
        <v>399000</v>
      </c>
      <c r="D310" s="12">
        <f>D311+D315+D319+D323+D327+D331</f>
        <v>177413.4</v>
      </c>
      <c r="E310" s="27">
        <f t="shared" si="4"/>
        <v>0.4446451127819549</v>
      </c>
    </row>
    <row r="311" spans="1:5" ht="12.75">
      <c r="A311" s="13" t="s">
        <v>337</v>
      </c>
      <c r="B311" s="13"/>
      <c r="C311" s="14">
        <v>70000</v>
      </c>
      <c r="D311" s="14">
        <f>D312</f>
        <v>52506</v>
      </c>
      <c r="E311" s="28">
        <f t="shared" si="4"/>
        <v>0.7500857142857142</v>
      </c>
    </row>
    <row r="312" spans="1:5" ht="12.75">
      <c r="A312" s="15" t="s">
        <v>11</v>
      </c>
      <c r="B312" s="15"/>
      <c r="C312" s="16">
        <v>70000</v>
      </c>
      <c r="D312" s="16">
        <f>D313</f>
        <v>52506</v>
      </c>
      <c r="E312" s="29">
        <f t="shared" si="4"/>
        <v>0.7500857142857142</v>
      </c>
    </row>
    <row r="313" spans="1:5" ht="12.75">
      <c r="A313" s="1" t="s">
        <v>18</v>
      </c>
      <c r="B313" s="1" t="s">
        <v>19</v>
      </c>
      <c r="C313" s="3">
        <v>70000</v>
      </c>
      <c r="D313" s="3">
        <f>D314</f>
        <v>52506</v>
      </c>
      <c r="E313" s="30">
        <f t="shared" si="4"/>
        <v>0.7500857142857142</v>
      </c>
    </row>
    <row r="314" spans="1:5" ht="12.75">
      <c r="A314" t="s">
        <v>285</v>
      </c>
      <c r="B314" t="s">
        <v>338</v>
      </c>
      <c r="C314" s="2">
        <v>70000</v>
      </c>
      <c r="D314" s="2">
        <v>52506</v>
      </c>
      <c r="E314" s="23">
        <f t="shared" si="4"/>
        <v>0.7500857142857142</v>
      </c>
    </row>
    <row r="315" spans="1:5" ht="12.75">
      <c r="A315" s="13" t="s">
        <v>339</v>
      </c>
      <c r="B315" s="13"/>
      <c r="C315" s="14">
        <v>70000</v>
      </c>
      <c r="D315" s="14">
        <f>D316</f>
        <v>33852.4</v>
      </c>
      <c r="E315" s="28">
        <f t="shared" si="4"/>
        <v>0.4836057142857143</v>
      </c>
    </row>
    <row r="316" spans="1:5" ht="12.75">
      <c r="A316" s="15" t="s">
        <v>11</v>
      </c>
      <c r="B316" s="15"/>
      <c r="C316" s="16">
        <v>70000</v>
      </c>
      <c r="D316" s="16">
        <f>D317</f>
        <v>33852.4</v>
      </c>
      <c r="E316" s="29">
        <f t="shared" si="4"/>
        <v>0.4836057142857143</v>
      </c>
    </row>
    <row r="317" spans="1:5" ht="12.75">
      <c r="A317" s="1" t="s">
        <v>18</v>
      </c>
      <c r="B317" s="1" t="s">
        <v>19</v>
      </c>
      <c r="C317" s="3">
        <v>70000</v>
      </c>
      <c r="D317" s="3">
        <f>D318</f>
        <v>33852.4</v>
      </c>
      <c r="E317" s="30">
        <f t="shared" si="4"/>
        <v>0.4836057142857143</v>
      </c>
    </row>
    <row r="318" spans="1:5" ht="12.75">
      <c r="A318" t="s">
        <v>285</v>
      </c>
      <c r="B318" t="s">
        <v>338</v>
      </c>
      <c r="C318" s="2">
        <v>70000</v>
      </c>
      <c r="D318" s="2">
        <v>33852.4</v>
      </c>
      <c r="E318" s="23">
        <f t="shared" si="4"/>
        <v>0.4836057142857143</v>
      </c>
    </row>
    <row r="319" spans="1:5" ht="12.75">
      <c r="A319" s="13" t="s">
        <v>340</v>
      </c>
      <c r="B319" s="13"/>
      <c r="C319" s="14">
        <v>29000</v>
      </c>
      <c r="D319" s="14">
        <f>D320</f>
        <v>20000</v>
      </c>
      <c r="E319" s="28">
        <f t="shared" si="4"/>
        <v>0.6896551724137931</v>
      </c>
    </row>
    <row r="320" spans="1:5" ht="12.75">
      <c r="A320" s="15" t="s">
        <v>11</v>
      </c>
      <c r="B320" s="15"/>
      <c r="C320" s="16">
        <v>29000</v>
      </c>
      <c r="D320" s="16">
        <f>D321</f>
        <v>20000</v>
      </c>
      <c r="E320" s="29">
        <f t="shared" si="4"/>
        <v>0.6896551724137931</v>
      </c>
    </row>
    <row r="321" spans="1:5" ht="12.75">
      <c r="A321" s="1" t="s">
        <v>18</v>
      </c>
      <c r="B321" s="1" t="s">
        <v>19</v>
      </c>
      <c r="C321" s="3">
        <v>29000</v>
      </c>
      <c r="D321" s="3">
        <f>D322</f>
        <v>20000</v>
      </c>
      <c r="E321" s="30">
        <f t="shared" si="4"/>
        <v>0.6896551724137931</v>
      </c>
    </row>
    <row r="322" spans="1:5" ht="12.75">
      <c r="A322" t="s">
        <v>285</v>
      </c>
      <c r="B322" t="s">
        <v>338</v>
      </c>
      <c r="C322" s="2">
        <v>29000</v>
      </c>
      <c r="D322" s="2">
        <v>20000</v>
      </c>
      <c r="E322" s="23">
        <f t="shared" si="4"/>
        <v>0.6896551724137931</v>
      </c>
    </row>
    <row r="323" spans="1:5" ht="12.75">
      <c r="A323" s="13" t="s">
        <v>341</v>
      </c>
      <c r="B323" s="13"/>
      <c r="C323" s="14">
        <v>100000</v>
      </c>
      <c r="D323" s="14">
        <f>D324</f>
        <v>59400</v>
      </c>
      <c r="E323" s="28">
        <f t="shared" si="4"/>
        <v>0.594</v>
      </c>
    </row>
    <row r="324" spans="1:5" ht="12.75">
      <c r="A324" s="15" t="s">
        <v>11</v>
      </c>
      <c r="B324" s="15"/>
      <c r="C324" s="16">
        <v>100000</v>
      </c>
      <c r="D324" s="16">
        <f>D325</f>
        <v>59400</v>
      </c>
      <c r="E324" s="29">
        <f t="shared" si="4"/>
        <v>0.594</v>
      </c>
    </row>
    <row r="325" spans="1:5" ht="12.75">
      <c r="A325" s="1" t="s">
        <v>342</v>
      </c>
      <c r="B325" s="1" t="s">
        <v>343</v>
      </c>
      <c r="C325" s="3">
        <v>100000</v>
      </c>
      <c r="D325" s="3">
        <f>D326</f>
        <v>59400</v>
      </c>
      <c r="E325" s="30">
        <f t="shared" si="4"/>
        <v>0.594</v>
      </c>
    </row>
    <row r="326" spans="1:5" ht="12.75">
      <c r="A326" t="s">
        <v>344</v>
      </c>
      <c r="B326" t="s">
        <v>345</v>
      </c>
      <c r="C326" s="2">
        <v>100000</v>
      </c>
      <c r="D326" s="2">
        <v>59400</v>
      </c>
      <c r="E326" s="23">
        <f t="shared" si="4"/>
        <v>0.594</v>
      </c>
    </row>
    <row r="327" spans="1:5" ht="12.75">
      <c r="A327" s="13" t="s">
        <v>346</v>
      </c>
      <c r="B327" s="13"/>
      <c r="C327" s="14">
        <v>45000</v>
      </c>
      <c r="D327" s="14">
        <f>D328</f>
        <v>11655</v>
      </c>
      <c r="E327" s="28">
        <f t="shared" si="4"/>
        <v>0.259</v>
      </c>
    </row>
    <row r="328" spans="1:5" ht="12.75">
      <c r="A328" s="15" t="s">
        <v>11</v>
      </c>
      <c r="B328" s="15"/>
      <c r="C328" s="16">
        <v>45000</v>
      </c>
      <c r="D328" s="16">
        <f>D329</f>
        <v>11655</v>
      </c>
      <c r="E328" s="29">
        <f t="shared" si="4"/>
        <v>0.259</v>
      </c>
    </row>
    <row r="329" spans="1:5" ht="12.75">
      <c r="A329" s="1" t="s">
        <v>342</v>
      </c>
      <c r="B329" s="1" t="s">
        <v>343</v>
      </c>
      <c r="C329" s="3">
        <v>45000</v>
      </c>
      <c r="D329" s="3">
        <f>D330</f>
        <v>11655</v>
      </c>
      <c r="E329" s="30">
        <f t="shared" si="4"/>
        <v>0.259</v>
      </c>
    </row>
    <row r="330" spans="1:5" ht="12.75">
      <c r="A330" t="s">
        <v>347</v>
      </c>
      <c r="B330" t="s">
        <v>348</v>
      </c>
      <c r="C330" s="2">
        <v>45000</v>
      </c>
      <c r="D330" s="2">
        <v>11655</v>
      </c>
      <c r="E330" s="23">
        <f t="shared" si="4"/>
        <v>0.259</v>
      </c>
    </row>
    <row r="331" spans="1:5" ht="12.75">
      <c r="A331" s="13" t="s">
        <v>349</v>
      </c>
      <c r="B331" s="13"/>
      <c r="C331" s="14">
        <v>85000</v>
      </c>
      <c r="D331" s="14">
        <v>0</v>
      </c>
      <c r="E331" s="28">
        <f t="shared" si="4"/>
        <v>0</v>
      </c>
    </row>
    <row r="332" spans="1:5" ht="12.75">
      <c r="A332" s="15" t="s">
        <v>11</v>
      </c>
      <c r="B332" s="15"/>
      <c r="C332" s="16">
        <v>85000</v>
      </c>
      <c r="D332" s="16">
        <v>0</v>
      </c>
      <c r="E332" s="29">
        <f aca="true" t="shared" si="5" ref="E332:E395">D332/C332</f>
        <v>0</v>
      </c>
    </row>
    <row r="333" spans="1:5" ht="12.75">
      <c r="A333" s="1" t="s">
        <v>18</v>
      </c>
      <c r="B333" s="1" t="s">
        <v>19</v>
      </c>
      <c r="C333" s="3">
        <v>85000</v>
      </c>
      <c r="D333" s="3">
        <v>0</v>
      </c>
      <c r="E333" s="30">
        <f t="shared" si="5"/>
        <v>0</v>
      </c>
    </row>
    <row r="334" spans="1:5" ht="12.75">
      <c r="A334" t="s">
        <v>285</v>
      </c>
      <c r="B334" t="s">
        <v>338</v>
      </c>
      <c r="C334" s="2">
        <v>85000</v>
      </c>
      <c r="D334" s="2">
        <v>0</v>
      </c>
      <c r="E334" s="23">
        <f t="shared" si="5"/>
        <v>0</v>
      </c>
    </row>
    <row r="335" spans="1:5" ht="12.75">
      <c r="A335" s="11" t="s">
        <v>350</v>
      </c>
      <c r="B335" s="11"/>
      <c r="C335" s="12">
        <v>200000</v>
      </c>
      <c r="D335" s="12">
        <f>D336+D340+D344+D348</f>
        <v>40302.020000000004</v>
      </c>
      <c r="E335" s="27">
        <f t="shared" si="5"/>
        <v>0.20151010000000003</v>
      </c>
    </row>
    <row r="336" spans="1:5" ht="12.75">
      <c r="A336" s="13" t="s">
        <v>351</v>
      </c>
      <c r="B336" s="13"/>
      <c r="C336" s="14">
        <v>80000</v>
      </c>
      <c r="D336" s="14">
        <f>D337</f>
        <v>26302.02</v>
      </c>
      <c r="E336" s="28">
        <f t="shared" si="5"/>
        <v>0.32877525</v>
      </c>
    </row>
    <row r="337" spans="1:5" ht="12.75">
      <c r="A337" s="15" t="s">
        <v>11</v>
      </c>
      <c r="B337" s="15"/>
      <c r="C337" s="16">
        <v>80000</v>
      </c>
      <c r="D337" s="16">
        <f>D338</f>
        <v>26302.02</v>
      </c>
      <c r="E337" s="29">
        <f t="shared" si="5"/>
        <v>0.32877525</v>
      </c>
    </row>
    <row r="338" spans="1:5" ht="12.75">
      <c r="A338" s="1" t="s">
        <v>342</v>
      </c>
      <c r="B338" s="1" t="s">
        <v>343</v>
      </c>
      <c r="C338" s="3">
        <v>80000</v>
      </c>
      <c r="D338" s="3">
        <f>D339</f>
        <v>26302.02</v>
      </c>
      <c r="E338" s="30">
        <f t="shared" si="5"/>
        <v>0.32877525</v>
      </c>
    </row>
    <row r="339" spans="1:5" ht="12.75">
      <c r="A339" t="s">
        <v>352</v>
      </c>
      <c r="B339" t="s">
        <v>353</v>
      </c>
      <c r="C339" s="2">
        <v>80000</v>
      </c>
      <c r="D339" s="2">
        <v>26302.02</v>
      </c>
      <c r="E339" s="23">
        <f t="shared" si="5"/>
        <v>0.32877525</v>
      </c>
    </row>
    <row r="340" spans="1:5" ht="12.75">
      <c r="A340" s="13" t="s">
        <v>354</v>
      </c>
      <c r="B340" s="13"/>
      <c r="C340" s="14">
        <v>60000</v>
      </c>
      <c r="D340" s="14">
        <f>D341</f>
        <v>14000</v>
      </c>
      <c r="E340" s="28">
        <f t="shared" si="5"/>
        <v>0.23333333333333334</v>
      </c>
    </row>
    <row r="341" spans="1:5" ht="12.75">
      <c r="A341" s="15" t="s">
        <v>11</v>
      </c>
      <c r="B341" s="15"/>
      <c r="C341" s="16">
        <v>60000</v>
      </c>
      <c r="D341" s="16">
        <f>D342</f>
        <v>14000</v>
      </c>
      <c r="E341" s="29">
        <f t="shared" si="5"/>
        <v>0.23333333333333334</v>
      </c>
    </row>
    <row r="342" spans="1:5" ht="12.75">
      <c r="A342" s="1" t="s">
        <v>342</v>
      </c>
      <c r="B342" s="1" t="s">
        <v>343</v>
      </c>
      <c r="C342" s="3">
        <v>60000</v>
      </c>
      <c r="D342" s="3">
        <f>D343</f>
        <v>14000</v>
      </c>
      <c r="E342" s="30">
        <f t="shared" si="5"/>
        <v>0.23333333333333334</v>
      </c>
    </row>
    <row r="343" spans="1:5" ht="12.75">
      <c r="A343" t="s">
        <v>352</v>
      </c>
      <c r="B343" t="s">
        <v>355</v>
      </c>
      <c r="C343" s="2">
        <v>60000</v>
      </c>
      <c r="D343" s="2">
        <v>14000</v>
      </c>
      <c r="E343" s="23">
        <f t="shared" si="5"/>
        <v>0.23333333333333334</v>
      </c>
    </row>
    <row r="344" spans="1:5" ht="12.75">
      <c r="A344" s="13" t="s">
        <v>356</v>
      </c>
      <c r="B344" s="13"/>
      <c r="C344" s="14">
        <v>45000</v>
      </c>
      <c r="D344" s="14">
        <v>0</v>
      </c>
      <c r="E344" s="28">
        <f t="shared" si="5"/>
        <v>0</v>
      </c>
    </row>
    <row r="345" spans="1:5" ht="12.75">
      <c r="A345" s="15" t="s">
        <v>11</v>
      </c>
      <c r="B345" s="15"/>
      <c r="C345" s="16">
        <v>45000</v>
      </c>
      <c r="D345" s="16">
        <v>0</v>
      </c>
      <c r="E345" s="29">
        <f t="shared" si="5"/>
        <v>0</v>
      </c>
    </row>
    <row r="346" spans="1:5" ht="12.75">
      <c r="A346" s="1" t="s">
        <v>342</v>
      </c>
      <c r="B346" s="1" t="s">
        <v>343</v>
      </c>
      <c r="C346" s="3">
        <v>45000</v>
      </c>
      <c r="D346" s="3">
        <v>0</v>
      </c>
      <c r="E346" s="30">
        <f t="shared" si="5"/>
        <v>0</v>
      </c>
    </row>
    <row r="347" spans="1:5" ht="12.75">
      <c r="A347" t="s">
        <v>352</v>
      </c>
      <c r="B347" t="s">
        <v>353</v>
      </c>
      <c r="C347" s="2">
        <v>45000</v>
      </c>
      <c r="D347" s="2">
        <v>0</v>
      </c>
      <c r="E347" s="23">
        <f t="shared" si="5"/>
        <v>0</v>
      </c>
    </row>
    <row r="348" spans="1:5" ht="12.75">
      <c r="A348" s="13" t="s">
        <v>357</v>
      </c>
      <c r="B348" s="13"/>
      <c r="C348" s="14">
        <v>15000</v>
      </c>
      <c r="D348" s="14">
        <v>0</v>
      </c>
      <c r="E348" s="28">
        <f t="shared" si="5"/>
        <v>0</v>
      </c>
    </row>
    <row r="349" spans="1:5" ht="12.75">
      <c r="A349" s="15" t="s">
        <v>11</v>
      </c>
      <c r="B349" s="15"/>
      <c r="C349" s="16">
        <v>15000</v>
      </c>
      <c r="D349" s="16">
        <v>0</v>
      </c>
      <c r="E349" s="29">
        <f t="shared" si="5"/>
        <v>0</v>
      </c>
    </row>
    <row r="350" spans="1:5" ht="12.75">
      <c r="A350" s="1" t="s">
        <v>342</v>
      </c>
      <c r="B350" s="1" t="s">
        <v>343</v>
      </c>
      <c r="C350" s="3">
        <v>15000</v>
      </c>
      <c r="D350" s="3">
        <v>0</v>
      </c>
      <c r="E350" s="30">
        <f t="shared" si="5"/>
        <v>0</v>
      </c>
    </row>
    <row r="351" spans="1:5" ht="12.75">
      <c r="A351" t="s">
        <v>352</v>
      </c>
      <c r="B351" t="s">
        <v>353</v>
      </c>
      <c r="C351" s="2">
        <v>15000</v>
      </c>
      <c r="D351" s="2">
        <v>0</v>
      </c>
      <c r="E351" s="23">
        <f t="shared" si="5"/>
        <v>0</v>
      </c>
    </row>
    <row r="352" spans="1:5" ht="12.75">
      <c r="A352" s="11" t="s">
        <v>358</v>
      </c>
      <c r="B352" s="11"/>
      <c r="C352" s="12">
        <v>310000</v>
      </c>
      <c r="D352" s="12">
        <f>D353+D357+D361+D365</f>
        <v>159000</v>
      </c>
      <c r="E352" s="27">
        <f t="shared" si="5"/>
        <v>0.5129032258064516</v>
      </c>
    </row>
    <row r="353" spans="1:5" ht="12.75">
      <c r="A353" s="13" t="s">
        <v>359</v>
      </c>
      <c r="B353" s="13"/>
      <c r="C353" s="14">
        <v>260000</v>
      </c>
      <c r="D353" s="14">
        <f>D354</f>
        <v>130000</v>
      </c>
      <c r="E353" s="28">
        <f t="shared" si="5"/>
        <v>0.5</v>
      </c>
    </row>
    <row r="354" spans="1:5" ht="12.75">
      <c r="A354" s="15" t="s">
        <v>11</v>
      </c>
      <c r="B354" s="15"/>
      <c r="C354" s="16">
        <v>260000</v>
      </c>
      <c r="D354" s="16">
        <f>D355</f>
        <v>130000</v>
      </c>
      <c r="E354" s="29">
        <f t="shared" si="5"/>
        <v>0.5</v>
      </c>
    </row>
    <row r="355" spans="1:5" ht="12.75">
      <c r="A355" s="1" t="s">
        <v>18</v>
      </c>
      <c r="B355" s="1" t="s">
        <v>19</v>
      </c>
      <c r="C355" s="3">
        <v>260000</v>
      </c>
      <c r="D355" s="3">
        <f>D356</f>
        <v>130000</v>
      </c>
      <c r="E355" s="30">
        <f t="shared" si="5"/>
        <v>0.5</v>
      </c>
    </row>
    <row r="356" spans="1:5" ht="12.75">
      <c r="A356" t="s">
        <v>360</v>
      </c>
      <c r="B356" t="s">
        <v>361</v>
      </c>
      <c r="C356" s="2">
        <v>260000</v>
      </c>
      <c r="D356" s="2">
        <v>130000</v>
      </c>
      <c r="E356" s="23">
        <f t="shared" si="5"/>
        <v>0.5</v>
      </c>
    </row>
    <row r="357" spans="1:5" ht="12.75">
      <c r="A357" s="13" t="s">
        <v>362</v>
      </c>
      <c r="B357" s="13"/>
      <c r="C357" s="14">
        <v>35000</v>
      </c>
      <c r="D357" s="14">
        <f>D358</f>
        <v>20000</v>
      </c>
      <c r="E357" s="28">
        <f t="shared" si="5"/>
        <v>0.5714285714285714</v>
      </c>
    </row>
    <row r="358" spans="1:5" ht="12.75">
      <c r="A358" s="15" t="s">
        <v>11</v>
      </c>
      <c r="B358" s="15"/>
      <c r="C358" s="16">
        <v>35000</v>
      </c>
      <c r="D358" s="16">
        <f>D359</f>
        <v>20000</v>
      </c>
      <c r="E358" s="29">
        <f t="shared" si="5"/>
        <v>0.5714285714285714</v>
      </c>
    </row>
    <row r="359" spans="1:5" ht="12.75">
      <c r="A359" s="1" t="s">
        <v>18</v>
      </c>
      <c r="B359" s="1" t="s">
        <v>19</v>
      </c>
      <c r="C359" s="3">
        <v>35000</v>
      </c>
      <c r="D359" s="3">
        <f>D360</f>
        <v>20000</v>
      </c>
      <c r="E359" s="30">
        <f t="shared" si="5"/>
        <v>0.5714285714285714</v>
      </c>
    </row>
    <row r="360" spans="1:5" ht="12.75">
      <c r="A360" t="s">
        <v>360</v>
      </c>
      <c r="B360" t="s">
        <v>363</v>
      </c>
      <c r="C360" s="2">
        <v>35000</v>
      </c>
      <c r="D360" s="2">
        <v>20000</v>
      </c>
      <c r="E360" s="23">
        <f t="shared" si="5"/>
        <v>0.5714285714285714</v>
      </c>
    </row>
    <row r="361" spans="1:5" ht="12.75">
      <c r="A361" s="13" t="s">
        <v>364</v>
      </c>
      <c r="B361" s="13"/>
      <c r="C361" s="14">
        <v>5000</v>
      </c>
      <c r="D361" s="14">
        <f>D362</f>
        <v>5000</v>
      </c>
      <c r="E361" s="28">
        <f t="shared" si="5"/>
        <v>1</v>
      </c>
    </row>
    <row r="362" spans="1:5" ht="12.75">
      <c r="A362" s="15" t="s">
        <v>11</v>
      </c>
      <c r="B362" s="15"/>
      <c r="C362" s="16">
        <v>5000</v>
      </c>
      <c r="D362" s="16">
        <f>D363</f>
        <v>5000</v>
      </c>
      <c r="E362" s="29">
        <f t="shared" si="5"/>
        <v>1</v>
      </c>
    </row>
    <row r="363" spans="1:5" ht="12.75">
      <c r="A363" s="1" t="s">
        <v>18</v>
      </c>
      <c r="B363" s="1" t="s">
        <v>19</v>
      </c>
      <c r="C363" s="3">
        <v>5000</v>
      </c>
      <c r="D363" s="3">
        <f>D364</f>
        <v>5000</v>
      </c>
      <c r="E363" s="30">
        <f t="shared" si="5"/>
        <v>1</v>
      </c>
    </row>
    <row r="364" spans="1:5" ht="12.75">
      <c r="A364" t="s">
        <v>20</v>
      </c>
      <c r="B364" t="s">
        <v>365</v>
      </c>
      <c r="C364" s="2">
        <v>5000</v>
      </c>
      <c r="D364" s="2">
        <v>5000</v>
      </c>
      <c r="E364" s="23">
        <f t="shared" si="5"/>
        <v>1</v>
      </c>
    </row>
    <row r="365" spans="1:5" ht="12.75">
      <c r="A365" s="13" t="s">
        <v>366</v>
      </c>
      <c r="B365" s="13"/>
      <c r="C365" s="14">
        <v>10000</v>
      </c>
      <c r="D365" s="14">
        <f>D366</f>
        <v>4000</v>
      </c>
      <c r="E365" s="28">
        <f t="shared" si="5"/>
        <v>0.4</v>
      </c>
    </row>
    <row r="366" spans="1:5" ht="12.75">
      <c r="A366" s="15" t="s">
        <v>11</v>
      </c>
      <c r="B366" s="15"/>
      <c r="C366" s="16">
        <v>10000</v>
      </c>
      <c r="D366" s="16">
        <f>D367</f>
        <v>4000</v>
      </c>
      <c r="E366" s="29">
        <f t="shared" si="5"/>
        <v>0.4</v>
      </c>
    </row>
    <row r="367" spans="1:5" ht="12.75">
      <c r="A367" s="1" t="s">
        <v>18</v>
      </c>
      <c r="B367" s="1" t="s">
        <v>19</v>
      </c>
      <c r="C367" s="3">
        <v>10000</v>
      </c>
      <c r="D367" s="3">
        <f>D368</f>
        <v>4000</v>
      </c>
      <c r="E367" s="30">
        <f t="shared" si="5"/>
        <v>0.4</v>
      </c>
    </row>
    <row r="368" spans="1:5" ht="12.75">
      <c r="A368" t="s">
        <v>360</v>
      </c>
      <c r="B368" t="s">
        <v>367</v>
      </c>
      <c r="C368" s="2">
        <v>10000</v>
      </c>
      <c r="D368" s="2">
        <v>4000</v>
      </c>
      <c r="E368" s="23">
        <f t="shared" si="5"/>
        <v>0.4</v>
      </c>
    </row>
    <row r="369" spans="1:5" ht="12.75">
      <c r="A369" s="11" t="s">
        <v>368</v>
      </c>
      <c r="B369" s="11"/>
      <c r="C369" s="12">
        <v>165000</v>
      </c>
      <c r="D369" s="12">
        <f>D370+D374+D378+D382+D386+D390</f>
        <v>32007.979999999996</v>
      </c>
      <c r="E369" s="27">
        <f t="shared" si="5"/>
        <v>0.19398775757575756</v>
      </c>
    </row>
    <row r="370" spans="1:5" ht="12.75">
      <c r="A370" s="13" t="s">
        <v>369</v>
      </c>
      <c r="B370" s="13"/>
      <c r="C370" s="14">
        <v>30000</v>
      </c>
      <c r="D370" s="14">
        <f>D371</f>
        <v>2107.35</v>
      </c>
      <c r="E370" s="28">
        <f t="shared" si="5"/>
        <v>0.070245</v>
      </c>
    </row>
    <row r="371" spans="1:5" ht="12.75">
      <c r="A371" s="15" t="s">
        <v>142</v>
      </c>
      <c r="B371" s="15"/>
      <c r="C371" s="16">
        <v>30000</v>
      </c>
      <c r="D371" s="16">
        <f>D372</f>
        <v>2107.35</v>
      </c>
      <c r="E371" s="29">
        <f t="shared" si="5"/>
        <v>0.070245</v>
      </c>
    </row>
    <row r="372" spans="1:5" ht="12.75">
      <c r="A372" s="1" t="s">
        <v>93</v>
      </c>
      <c r="B372" s="1" t="s">
        <v>94</v>
      </c>
      <c r="C372" s="3">
        <v>30000</v>
      </c>
      <c r="D372" s="3">
        <f>D373</f>
        <v>2107.35</v>
      </c>
      <c r="E372" s="30">
        <f t="shared" si="5"/>
        <v>0.070245</v>
      </c>
    </row>
    <row r="373" spans="1:5" ht="12.75">
      <c r="A373" t="s">
        <v>99</v>
      </c>
      <c r="B373" t="s">
        <v>370</v>
      </c>
      <c r="C373" s="2">
        <v>30000</v>
      </c>
      <c r="D373" s="2">
        <v>2107.35</v>
      </c>
      <c r="E373" s="23">
        <f t="shared" si="5"/>
        <v>0.070245</v>
      </c>
    </row>
    <row r="374" spans="1:5" ht="12.75">
      <c r="A374" s="13" t="s">
        <v>371</v>
      </c>
      <c r="B374" s="13"/>
      <c r="C374" s="14">
        <v>25000</v>
      </c>
      <c r="D374" s="14">
        <f>D375</f>
        <v>5643.75</v>
      </c>
      <c r="E374" s="28">
        <f t="shared" si="5"/>
        <v>0.22575</v>
      </c>
    </row>
    <row r="375" spans="1:5" ht="12.75">
      <c r="A375" s="15" t="s">
        <v>142</v>
      </c>
      <c r="B375" s="15"/>
      <c r="C375" s="16">
        <v>25000</v>
      </c>
      <c r="D375" s="16">
        <f>D376</f>
        <v>5643.75</v>
      </c>
      <c r="E375" s="29">
        <f t="shared" si="5"/>
        <v>0.22575</v>
      </c>
    </row>
    <row r="376" spans="1:5" ht="12.75">
      <c r="A376" s="1" t="s">
        <v>93</v>
      </c>
      <c r="B376" s="1" t="s">
        <v>94</v>
      </c>
      <c r="C376" s="3">
        <v>25000</v>
      </c>
      <c r="D376" s="3">
        <f>D377</f>
        <v>5643.75</v>
      </c>
      <c r="E376" s="30">
        <f t="shared" si="5"/>
        <v>0.22575</v>
      </c>
    </row>
    <row r="377" spans="1:5" ht="12.75">
      <c r="A377" t="s">
        <v>372</v>
      </c>
      <c r="B377" t="s">
        <v>373</v>
      </c>
      <c r="C377" s="2">
        <v>25000</v>
      </c>
      <c r="D377" s="2">
        <v>5643.75</v>
      </c>
      <c r="E377" s="23">
        <f t="shared" si="5"/>
        <v>0.22575</v>
      </c>
    </row>
    <row r="378" spans="1:5" ht="12.75">
      <c r="A378" s="13" t="s">
        <v>374</v>
      </c>
      <c r="B378" s="13"/>
      <c r="C378" s="14">
        <v>40000</v>
      </c>
      <c r="D378" s="14">
        <f>D379</f>
        <v>15600</v>
      </c>
      <c r="E378" s="28">
        <f t="shared" si="5"/>
        <v>0.39</v>
      </c>
    </row>
    <row r="379" spans="1:5" ht="12.75">
      <c r="A379" s="15" t="s">
        <v>142</v>
      </c>
      <c r="B379" s="15"/>
      <c r="C379" s="16">
        <v>40000</v>
      </c>
      <c r="D379" s="16">
        <f>D380</f>
        <v>15600</v>
      </c>
      <c r="E379" s="29">
        <f t="shared" si="5"/>
        <v>0.39</v>
      </c>
    </row>
    <row r="380" spans="1:5" ht="12.75">
      <c r="A380" s="1" t="s">
        <v>93</v>
      </c>
      <c r="B380" s="1" t="s">
        <v>94</v>
      </c>
      <c r="C380" s="3">
        <v>40000</v>
      </c>
      <c r="D380" s="3">
        <f>D381</f>
        <v>15600</v>
      </c>
      <c r="E380" s="30">
        <f t="shared" si="5"/>
        <v>0.39</v>
      </c>
    </row>
    <row r="381" spans="1:5" ht="12.75">
      <c r="A381" t="s">
        <v>99</v>
      </c>
      <c r="B381" t="s">
        <v>375</v>
      </c>
      <c r="C381" s="2">
        <v>40000</v>
      </c>
      <c r="D381" s="2">
        <v>15600</v>
      </c>
      <c r="E381" s="23">
        <f t="shared" si="5"/>
        <v>0.39</v>
      </c>
    </row>
    <row r="382" spans="1:5" ht="12.75">
      <c r="A382" s="13" t="s">
        <v>376</v>
      </c>
      <c r="B382" s="13"/>
      <c r="C382" s="14">
        <v>40000</v>
      </c>
      <c r="D382" s="14">
        <f>D383</f>
        <v>8656.88</v>
      </c>
      <c r="E382" s="28">
        <f t="shared" si="5"/>
        <v>0.21642199999999998</v>
      </c>
    </row>
    <row r="383" spans="1:5" ht="12.75">
      <c r="A383" s="15" t="s">
        <v>142</v>
      </c>
      <c r="B383" s="15"/>
      <c r="C383" s="16">
        <v>40000</v>
      </c>
      <c r="D383" s="16">
        <f>D384</f>
        <v>8656.88</v>
      </c>
      <c r="E383" s="29">
        <f t="shared" si="5"/>
        <v>0.21642199999999998</v>
      </c>
    </row>
    <row r="384" spans="1:5" ht="12.75">
      <c r="A384" s="1" t="s">
        <v>93</v>
      </c>
      <c r="B384" s="1" t="s">
        <v>94</v>
      </c>
      <c r="C384" s="3">
        <v>40000</v>
      </c>
      <c r="D384" s="3">
        <f>D385</f>
        <v>8656.88</v>
      </c>
      <c r="E384" s="30">
        <f t="shared" si="5"/>
        <v>0.21642199999999998</v>
      </c>
    </row>
    <row r="385" spans="1:5" ht="12.75">
      <c r="A385" t="s">
        <v>99</v>
      </c>
      <c r="B385" t="s">
        <v>377</v>
      </c>
      <c r="C385" s="2">
        <v>40000</v>
      </c>
      <c r="D385" s="2">
        <v>8656.88</v>
      </c>
      <c r="E385" s="23">
        <f t="shared" si="5"/>
        <v>0.21642199999999998</v>
      </c>
    </row>
    <row r="386" spans="1:5" ht="12.75">
      <c r="A386" s="13" t="s">
        <v>378</v>
      </c>
      <c r="B386" s="13"/>
      <c r="C386" s="14">
        <v>0</v>
      </c>
      <c r="D386" s="14">
        <v>0</v>
      </c>
      <c r="E386" s="28">
        <v>0</v>
      </c>
    </row>
    <row r="387" spans="1:5" ht="12.75">
      <c r="A387" s="15" t="s">
        <v>11</v>
      </c>
      <c r="B387" s="15"/>
      <c r="C387" s="16">
        <v>0</v>
      </c>
      <c r="D387" s="16">
        <v>0</v>
      </c>
      <c r="E387" s="29">
        <v>0</v>
      </c>
    </row>
    <row r="388" spans="1:5" ht="12.75">
      <c r="A388" s="1" t="s">
        <v>93</v>
      </c>
      <c r="B388" s="1" t="s">
        <v>94</v>
      </c>
      <c r="C388" s="3">
        <v>0</v>
      </c>
      <c r="D388" s="3">
        <v>0</v>
      </c>
      <c r="E388" s="30">
        <v>0</v>
      </c>
    </row>
    <row r="389" spans="1:5" ht="12.75">
      <c r="A389" t="s">
        <v>99</v>
      </c>
      <c r="B389" t="s">
        <v>379</v>
      </c>
      <c r="C389" s="2">
        <v>0</v>
      </c>
      <c r="D389" s="2">
        <v>0</v>
      </c>
      <c r="E389" s="23">
        <v>0</v>
      </c>
    </row>
    <row r="390" spans="1:5" ht="12.75">
      <c r="A390" s="13" t="s">
        <v>380</v>
      </c>
      <c r="B390" s="13"/>
      <c r="C390" s="14">
        <v>30000</v>
      </c>
      <c r="D390" s="14">
        <v>0</v>
      </c>
      <c r="E390" s="28">
        <f t="shared" si="5"/>
        <v>0</v>
      </c>
    </row>
    <row r="391" spans="1:5" ht="12.75">
      <c r="A391" s="15" t="s">
        <v>142</v>
      </c>
      <c r="B391" s="15"/>
      <c r="C391" s="16">
        <v>30000</v>
      </c>
      <c r="D391" s="16">
        <v>0</v>
      </c>
      <c r="E391" s="29">
        <f t="shared" si="5"/>
        <v>0</v>
      </c>
    </row>
    <row r="392" spans="1:5" ht="12.75">
      <c r="A392" s="1" t="s">
        <v>220</v>
      </c>
      <c r="B392" s="1" t="s">
        <v>221</v>
      </c>
      <c r="C392" s="3">
        <v>30000</v>
      </c>
      <c r="D392" s="3">
        <v>0</v>
      </c>
      <c r="E392" s="30">
        <f t="shared" si="5"/>
        <v>0</v>
      </c>
    </row>
    <row r="393" spans="1:5" ht="12.75">
      <c r="A393" t="s">
        <v>222</v>
      </c>
      <c r="B393" t="s">
        <v>381</v>
      </c>
      <c r="C393" s="2">
        <v>30000</v>
      </c>
      <c r="D393" s="2">
        <v>0</v>
      </c>
      <c r="E393" s="23">
        <f t="shared" si="5"/>
        <v>0</v>
      </c>
    </row>
    <row r="394" spans="1:5" ht="12.75">
      <c r="A394" s="11" t="s">
        <v>382</v>
      </c>
      <c r="B394" s="11"/>
      <c r="C394" s="12">
        <v>193000</v>
      </c>
      <c r="D394" s="12">
        <f>D395+D399+D403+D407+D411</f>
        <v>55098.130000000005</v>
      </c>
      <c r="E394" s="27">
        <f t="shared" si="5"/>
        <v>0.28548253886010366</v>
      </c>
    </row>
    <row r="395" spans="1:5" ht="12.75">
      <c r="A395" s="13" t="s">
        <v>383</v>
      </c>
      <c r="B395" s="13"/>
      <c r="C395" s="14">
        <v>60000</v>
      </c>
      <c r="D395" s="14">
        <v>0</v>
      </c>
      <c r="E395" s="28">
        <f t="shared" si="5"/>
        <v>0</v>
      </c>
    </row>
    <row r="396" spans="1:5" ht="12.75">
      <c r="A396" s="15" t="s">
        <v>142</v>
      </c>
      <c r="B396" s="15"/>
      <c r="C396" s="16">
        <v>60000</v>
      </c>
      <c r="D396" s="16">
        <v>0</v>
      </c>
      <c r="E396" s="29">
        <f aca="true" t="shared" si="6" ref="E396:E459">D396/C396</f>
        <v>0</v>
      </c>
    </row>
    <row r="397" spans="1:5" ht="12.75">
      <c r="A397" s="1" t="s">
        <v>93</v>
      </c>
      <c r="B397" s="1" t="s">
        <v>94</v>
      </c>
      <c r="C397" s="3">
        <v>60000</v>
      </c>
      <c r="D397" s="3">
        <v>0</v>
      </c>
      <c r="E397" s="30">
        <f t="shared" si="6"/>
        <v>0</v>
      </c>
    </row>
    <row r="398" spans="1:5" ht="12.75">
      <c r="A398" t="s">
        <v>384</v>
      </c>
      <c r="B398" t="s">
        <v>385</v>
      </c>
      <c r="C398" s="2">
        <v>60000</v>
      </c>
      <c r="D398" s="2">
        <v>0</v>
      </c>
      <c r="E398" s="23">
        <f t="shared" si="6"/>
        <v>0</v>
      </c>
    </row>
    <row r="399" spans="1:5" ht="12.75">
      <c r="A399" s="13" t="s">
        <v>386</v>
      </c>
      <c r="B399" s="13"/>
      <c r="C399" s="14">
        <v>50000</v>
      </c>
      <c r="D399" s="14">
        <f>D400</f>
        <v>21798.13</v>
      </c>
      <c r="E399" s="28">
        <f t="shared" si="6"/>
        <v>0.43596260000000003</v>
      </c>
    </row>
    <row r="400" spans="1:5" ht="12.75">
      <c r="A400" s="15" t="s">
        <v>142</v>
      </c>
      <c r="B400" s="15"/>
      <c r="C400" s="16">
        <v>50000</v>
      </c>
      <c r="D400" s="16">
        <f>D401</f>
        <v>21798.13</v>
      </c>
      <c r="E400" s="29">
        <f t="shared" si="6"/>
        <v>0.43596260000000003</v>
      </c>
    </row>
    <row r="401" spans="1:5" ht="12.75">
      <c r="A401" s="1" t="s">
        <v>322</v>
      </c>
      <c r="B401" s="1" t="s">
        <v>323</v>
      </c>
      <c r="C401" s="3">
        <v>50000</v>
      </c>
      <c r="D401" s="3">
        <f>D402</f>
        <v>21798.13</v>
      </c>
      <c r="E401" s="30">
        <f t="shared" si="6"/>
        <v>0.43596260000000003</v>
      </c>
    </row>
    <row r="402" spans="1:5" ht="12.75">
      <c r="A402" t="s">
        <v>324</v>
      </c>
      <c r="B402" t="s">
        <v>387</v>
      </c>
      <c r="C402" s="2">
        <v>50000</v>
      </c>
      <c r="D402" s="2">
        <v>21798.13</v>
      </c>
      <c r="E402" s="23">
        <f t="shared" si="6"/>
        <v>0.43596260000000003</v>
      </c>
    </row>
    <row r="403" spans="1:5" ht="12.75">
      <c r="A403" s="13" t="s">
        <v>388</v>
      </c>
      <c r="B403" s="13"/>
      <c r="C403" s="14">
        <v>25000</v>
      </c>
      <c r="D403" s="14">
        <f>D404</f>
        <v>12000</v>
      </c>
      <c r="E403" s="28">
        <f t="shared" si="6"/>
        <v>0.48</v>
      </c>
    </row>
    <row r="404" spans="1:5" ht="12.75">
      <c r="A404" s="15" t="s">
        <v>142</v>
      </c>
      <c r="B404" s="15"/>
      <c r="C404" s="16">
        <v>25000</v>
      </c>
      <c r="D404" s="16">
        <f>D405</f>
        <v>12000</v>
      </c>
      <c r="E404" s="29">
        <f t="shared" si="6"/>
        <v>0.48</v>
      </c>
    </row>
    <row r="405" spans="1:5" ht="12.75">
      <c r="A405" s="1" t="s">
        <v>322</v>
      </c>
      <c r="B405" s="1" t="s">
        <v>323</v>
      </c>
      <c r="C405" s="3">
        <v>25000</v>
      </c>
      <c r="D405" s="3">
        <f>D406</f>
        <v>12000</v>
      </c>
      <c r="E405" s="30">
        <f t="shared" si="6"/>
        <v>0.48</v>
      </c>
    </row>
    <row r="406" spans="1:5" ht="12.75">
      <c r="A406" t="s">
        <v>389</v>
      </c>
      <c r="B406" t="s">
        <v>390</v>
      </c>
      <c r="C406" s="2">
        <v>25000</v>
      </c>
      <c r="D406" s="2">
        <v>12000</v>
      </c>
      <c r="E406" s="23">
        <f t="shared" si="6"/>
        <v>0.48</v>
      </c>
    </row>
    <row r="407" spans="1:5" ht="12.75">
      <c r="A407" s="13" t="s">
        <v>391</v>
      </c>
      <c r="B407" s="13"/>
      <c r="C407" s="14">
        <v>8000</v>
      </c>
      <c r="D407" s="14">
        <f>D408</f>
        <v>5300</v>
      </c>
      <c r="E407" s="28">
        <f t="shared" si="6"/>
        <v>0.6625</v>
      </c>
    </row>
    <row r="408" spans="1:5" ht="12.75">
      <c r="A408" s="15" t="s">
        <v>142</v>
      </c>
      <c r="B408" s="15"/>
      <c r="C408" s="16">
        <v>8000</v>
      </c>
      <c r="D408" s="16">
        <f>D409</f>
        <v>5300</v>
      </c>
      <c r="E408" s="29">
        <f t="shared" si="6"/>
        <v>0.6625</v>
      </c>
    </row>
    <row r="409" spans="1:5" ht="12.75">
      <c r="A409" s="1" t="s">
        <v>322</v>
      </c>
      <c r="B409" s="1" t="s">
        <v>323</v>
      </c>
      <c r="C409" s="3">
        <v>8000</v>
      </c>
      <c r="D409" s="3">
        <f>D410</f>
        <v>5300</v>
      </c>
      <c r="E409" s="30">
        <f t="shared" si="6"/>
        <v>0.6625</v>
      </c>
    </row>
    <row r="410" spans="1:5" ht="12.75">
      <c r="A410" t="s">
        <v>324</v>
      </c>
      <c r="B410" t="s">
        <v>392</v>
      </c>
      <c r="C410" s="2">
        <v>8000</v>
      </c>
      <c r="D410" s="2">
        <v>5300</v>
      </c>
      <c r="E410" s="23">
        <f t="shared" si="6"/>
        <v>0.6625</v>
      </c>
    </row>
    <row r="411" spans="1:5" ht="12.75">
      <c r="A411" s="13" t="s">
        <v>393</v>
      </c>
      <c r="B411" s="13"/>
      <c r="C411" s="14">
        <v>50000</v>
      </c>
      <c r="D411" s="14">
        <f>D412</f>
        <v>16000</v>
      </c>
      <c r="E411" s="28">
        <f t="shared" si="6"/>
        <v>0.32</v>
      </c>
    </row>
    <row r="412" spans="1:5" ht="12.75">
      <c r="A412" s="15" t="s">
        <v>142</v>
      </c>
      <c r="B412" s="15"/>
      <c r="C412" s="16">
        <v>50000</v>
      </c>
      <c r="D412" s="16">
        <f>D413</f>
        <v>16000</v>
      </c>
      <c r="E412" s="29">
        <f t="shared" si="6"/>
        <v>0.32</v>
      </c>
    </row>
    <row r="413" spans="1:5" ht="12.75">
      <c r="A413" s="1" t="s">
        <v>18</v>
      </c>
      <c r="B413" s="1" t="s">
        <v>19</v>
      </c>
      <c r="C413" s="3">
        <v>20000</v>
      </c>
      <c r="D413" s="3">
        <f>D414</f>
        <v>16000</v>
      </c>
      <c r="E413" s="30">
        <f t="shared" si="6"/>
        <v>0.8</v>
      </c>
    </row>
    <row r="414" spans="1:5" ht="12.75">
      <c r="A414" t="s">
        <v>285</v>
      </c>
      <c r="B414" t="s">
        <v>394</v>
      </c>
      <c r="C414" s="2">
        <v>20000</v>
      </c>
      <c r="D414" s="2">
        <v>16000</v>
      </c>
      <c r="E414" s="23">
        <f t="shared" si="6"/>
        <v>0.8</v>
      </c>
    </row>
    <row r="415" spans="1:5" ht="12.75">
      <c r="A415" s="1" t="s">
        <v>220</v>
      </c>
      <c r="B415" s="1" t="s">
        <v>221</v>
      </c>
      <c r="C415" s="3">
        <v>30000</v>
      </c>
      <c r="D415" s="3">
        <f>D416</f>
        <v>0</v>
      </c>
      <c r="E415" s="30">
        <f t="shared" si="6"/>
        <v>0</v>
      </c>
    </row>
    <row r="416" spans="1:5" ht="12.75">
      <c r="A416" t="s">
        <v>222</v>
      </c>
      <c r="B416" t="s">
        <v>395</v>
      </c>
      <c r="C416" s="2">
        <v>30000</v>
      </c>
      <c r="D416" s="2">
        <v>0</v>
      </c>
      <c r="E416" s="23">
        <f t="shared" si="6"/>
        <v>0</v>
      </c>
    </row>
    <row r="417" spans="1:5" ht="12.75">
      <c r="A417" s="11" t="s">
        <v>396</v>
      </c>
      <c r="B417" s="11"/>
      <c r="C417" s="12">
        <v>145000</v>
      </c>
      <c r="D417" s="12">
        <f>D418+D422+D426</f>
        <v>75000</v>
      </c>
      <c r="E417" s="27">
        <f t="shared" si="6"/>
        <v>0.5172413793103449</v>
      </c>
    </row>
    <row r="418" spans="1:5" ht="12.75">
      <c r="A418" s="13" t="s">
        <v>397</v>
      </c>
      <c r="B418" s="13"/>
      <c r="C418" s="14">
        <v>110000</v>
      </c>
      <c r="D418" s="14">
        <f>D419</f>
        <v>60000</v>
      </c>
      <c r="E418" s="28">
        <f t="shared" si="6"/>
        <v>0.5454545454545454</v>
      </c>
    </row>
    <row r="419" spans="1:5" ht="12.75">
      <c r="A419" s="15" t="s">
        <v>11</v>
      </c>
      <c r="B419" s="15"/>
      <c r="C419" s="16">
        <v>110000</v>
      </c>
      <c r="D419" s="16">
        <f>D420</f>
        <v>60000</v>
      </c>
      <c r="E419" s="29">
        <f t="shared" si="6"/>
        <v>0.5454545454545454</v>
      </c>
    </row>
    <row r="420" spans="1:5" ht="12.75">
      <c r="A420" s="1" t="s">
        <v>18</v>
      </c>
      <c r="B420" s="1" t="s">
        <v>19</v>
      </c>
      <c r="C420" s="3">
        <v>110000</v>
      </c>
      <c r="D420" s="3">
        <f>D421</f>
        <v>60000</v>
      </c>
      <c r="E420" s="30">
        <f t="shared" si="6"/>
        <v>0.5454545454545454</v>
      </c>
    </row>
    <row r="421" spans="1:5" ht="12.75">
      <c r="A421" t="s">
        <v>398</v>
      </c>
      <c r="B421" t="s">
        <v>399</v>
      </c>
      <c r="C421" s="2">
        <v>110000</v>
      </c>
      <c r="D421" s="2">
        <v>60000</v>
      </c>
      <c r="E421" s="23">
        <f t="shared" si="6"/>
        <v>0.5454545454545454</v>
      </c>
    </row>
    <row r="422" spans="1:5" ht="12.75">
      <c r="A422" s="13" t="s">
        <v>400</v>
      </c>
      <c r="B422" s="13"/>
      <c r="C422" s="14">
        <v>30000</v>
      </c>
      <c r="D422" s="14">
        <f>D423</f>
        <v>15000</v>
      </c>
      <c r="E422" s="28">
        <f t="shared" si="6"/>
        <v>0.5</v>
      </c>
    </row>
    <row r="423" spans="1:5" ht="12.75">
      <c r="A423" s="15" t="s">
        <v>11</v>
      </c>
      <c r="B423" s="15"/>
      <c r="C423" s="16">
        <v>30000</v>
      </c>
      <c r="D423" s="16">
        <f>D424</f>
        <v>15000</v>
      </c>
      <c r="E423" s="29">
        <f t="shared" si="6"/>
        <v>0.5</v>
      </c>
    </row>
    <row r="424" spans="1:5" ht="12.75">
      <c r="A424" s="1" t="s">
        <v>18</v>
      </c>
      <c r="B424" s="1" t="s">
        <v>19</v>
      </c>
      <c r="C424" s="3">
        <v>30000</v>
      </c>
      <c r="D424" s="3">
        <f>D425</f>
        <v>15000</v>
      </c>
      <c r="E424" s="30">
        <f t="shared" si="6"/>
        <v>0.5</v>
      </c>
    </row>
    <row r="425" spans="1:5" ht="12.75">
      <c r="A425" t="s">
        <v>20</v>
      </c>
      <c r="B425" t="s">
        <v>401</v>
      </c>
      <c r="C425" s="2">
        <v>30000</v>
      </c>
      <c r="D425" s="2">
        <v>15000</v>
      </c>
      <c r="E425" s="23">
        <f t="shared" si="6"/>
        <v>0.5</v>
      </c>
    </row>
    <row r="426" spans="1:5" ht="12.75">
      <c r="A426" s="13" t="s">
        <v>402</v>
      </c>
      <c r="B426" s="13"/>
      <c r="C426" s="14">
        <v>5000</v>
      </c>
      <c r="D426" s="14">
        <v>0</v>
      </c>
      <c r="E426" s="28">
        <f t="shared" si="6"/>
        <v>0</v>
      </c>
    </row>
    <row r="427" spans="1:5" ht="12.75">
      <c r="A427" s="15" t="s">
        <v>11</v>
      </c>
      <c r="B427" s="15"/>
      <c r="C427" s="16">
        <v>5000</v>
      </c>
      <c r="D427" s="16">
        <v>0</v>
      </c>
      <c r="E427" s="29">
        <f t="shared" si="6"/>
        <v>0</v>
      </c>
    </row>
    <row r="428" spans="1:5" ht="12.75">
      <c r="A428" s="1" t="s">
        <v>18</v>
      </c>
      <c r="B428" s="1" t="s">
        <v>19</v>
      </c>
      <c r="C428" s="3">
        <v>5000</v>
      </c>
      <c r="D428" s="3">
        <v>0</v>
      </c>
      <c r="E428" s="30">
        <f t="shared" si="6"/>
        <v>0</v>
      </c>
    </row>
    <row r="429" spans="1:5" ht="12.75">
      <c r="A429" t="s">
        <v>20</v>
      </c>
      <c r="B429" t="s">
        <v>403</v>
      </c>
      <c r="C429" s="2">
        <v>5000</v>
      </c>
      <c r="D429" s="2">
        <v>0</v>
      </c>
      <c r="E429" s="23">
        <f t="shared" si="6"/>
        <v>0</v>
      </c>
    </row>
    <row r="430" spans="1:5" ht="12.75">
      <c r="A430" s="11" t="s">
        <v>404</v>
      </c>
      <c r="B430" s="11"/>
      <c r="C430" s="12">
        <v>108000</v>
      </c>
      <c r="D430" s="12">
        <f>D431+D435+D439+D443+D447+D451+D455+D459+D463</f>
        <v>22124.98</v>
      </c>
      <c r="E430" s="27">
        <f t="shared" si="6"/>
        <v>0.20486092592592592</v>
      </c>
    </row>
    <row r="431" spans="1:5" ht="12.75">
      <c r="A431" s="13" t="s">
        <v>405</v>
      </c>
      <c r="B431" s="13"/>
      <c r="C431" s="14">
        <v>15000</v>
      </c>
      <c r="D431" s="14">
        <v>0</v>
      </c>
      <c r="E431" s="28">
        <f t="shared" si="6"/>
        <v>0</v>
      </c>
    </row>
    <row r="432" spans="1:5" ht="12.75">
      <c r="A432" s="15" t="s">
        <v>11</v>
      </c>
      <c r="B432" s="15"/>
      <c r="C432" s="16">
        <v>15000</v>
      </c>
      <c r="D432" s="16">
        <v>0</v>
      </c>
      <c r="E432" s="29">
        <f t="shared" si="6"/>
        <v>0</v>
      </c>
    </row>
    <row r="433" spans="1:5" ht="12.75">
      <c r="A433" s="1" t="s">
        <v>18</v>
      </c>
      <c r="B433" s="1" t="s">
        <v>19</v>
      </c>
      <c r="C433" s="3">
        <v>15000</v>
      </c>
      <c r="D433" s="3">
        <v>0</v>
      </c>
      <c r="E433" s="30">
        <f t="shared" si="6"/>
        <v>0</v>
      </c>
    </row>
    <row r="434" spans="1:5" ht="12.75">
      <c r="A434" t="s">
        <v>20</v>
      </c>
      <c r="B434" t="s">
        <v>406</v>
      </c>
      <c r="C434" s="2">
        <v>15000</v>
      </c>
      <c r="D434" s="2">
        <v>0</v>
      </c>
      <c r="E434" s="23">
        <f t="shared" si="6"/>
        <v>0</v>
      </c>
    </row>
    <row r="435" spans="1:5" ht="12.75">
      <c r="A435" s="13" t="s">
        <v>407</v>
      </c>
      <c r="B435" s="13"/>
      <c r="C435" s="14">
        <v>3000</v>
      </c>
      <c r="D435" s="14">
        <f>D436</f>
        <v>2625</v>
      </c>
      <c r="E435" s="28">
        <f t="shared" si="6"/>
        <v>0.875</v>
      </c>
    </row>
    <row r="436" spans="1:5" ht="12.75">
      <c r="A436" s="15" t="s">
        <v>11</v>
      </c>
      <c r="B436" s="15"/>
      <c r="C436" s="16">
        <v>3000</v>
      </c>
      <c r="D436" s="16">
        <f>D437</f>
        <v>2625</v>
      </c>
      <c r="E436" s="29">
        <f t="shared" si="6"/>
        <v>0.875</v>
      </c>
    </row>
    <row r="437" spans="1:5" ht="12.75">
      <c r="A437" s="1" t="s">
        <v>408</v>
      </c>
      <c r="B437" s="1" t="s">
        <v>409</v>
      </c>
      <c r="C437" s="3">
        <v>3000</v>
      </c>
      <c r="D437" s="3">
        <f>D438</f>
        <v>2625</v>
      </c>
      <c r="E437" s="30">
        <f t="shared" si="6"/>
        <v>0.875</v>
      </c>
    </row>
    <row r="438" spans="1:5" ht="12.75">
      <c r="A438" t="s">
        <v>410</v>
      </c>
      <c r="B438" t="s">
        <v>411</v>
      </c>
      <c r="C438" s="2">
        <v>3000</v>
      </c>
      <c r="D438" s="2">
        <v>2625</v>
      </c>
      <c r="E438" s="23">
        <f t="shared" si="6"/>
        <v>0.875</v>
      </c>
    </row>
    <row r="439" spans="1:5" ht="12.75">
      <c r="A439" s="13" t="s">
        <v>412</v>
      </c>
      <c r="B439" s="13"/>
      <c r="C439" s="14">
        <v>25000</v>
      </c>
      <c r="D439" s="14">
        <f>D440</f>
        <v>12499.98</v>
      </c>
      <c r="E439" s="28">
        <f t="shared" si="6"/>
        <v>0.4999992</v>
      </c>
    </row>
    <row r="440" spans="1:5" ht="12.75">
      <c r="A440" s="15" t="s">
        <v>11</v>
      </c>
      <c r="B440" s="15"/>
      <c r="C440" s="16">
        <v>25000</v>
      </c>
      <c r="D440" s="16">
        <f>D441</f>
        <v>12499.98</v>
      </c>
      <c r="E440" s="29">
        <f t="shared" si="6"/>
        <v>0.4999992</v>
      </c>
    </row>
    <row r="441" spans="1:5" ht="12.75">
      <c r="A441" s="1" t="s">
        <v>18</v>
      </c>
      <c r="B441" s="1" t="s">
        <v>19</v>
      </c>
      <c r="C441" s="3">
        <v>25000</v>
      </c>
      <c r="D441" s="3">
        <f>D442</f>
        <v>12499.98</v>
      </c>
      <c r="E441" s="30">
        <f t="shared" si="6"/>
        <v>0.4999992</v>
      </c>
    </row>
    <row r="442" spans="1:5" ht="12.75">
      <c r="A442" t="s">
        <v>20</v>
      </c>
      <c r="B442" t="s">
        <v>413</v>
      </c>
      <c r="C442" s="2">
        <v>25000</v>
      </c>
      <c r="D442" s="2">
        <v>12499.98</v>
      </c>
      <c r="E442" s="23">
        <f t="shared" si="6"/>
        <v>0.4999992</v>
      </c>
    </row>
    <row r="443" spans="1:5" ht="12.75">
      <c r="A443" s="13" t="s">
        <v>414</v>
      </c>
      <c r="B443" s="13"/>
      <c r="C443" s="14">
        <v>5000</v>
      </c>
      <c r="D443" s="14">
        <f>D444</f>
        <v>3000</v>
      </c>
      <c r="E443" s="28">
        <f t="shared" si="6"/>
        <v>0.6</v>
      </c>
    </row>
    <row r="444" spans="1:5" ht="12.75">
      <c r="A444" s="15" t="s">
        <v>11</v>
      </c>
      <c r="B444" s="15"/>
      <c r="C444" s="16">
        <v>5000</v>
      </c>
      <c r="D444" s="16">
        <f>D445</f>
        <v>3000</v>
      </c>
      <c r="E444" s="29">
        <f t="shared" si="6"/>
        <v>0.6</v>
      </c>
    </row>
    <row r="445" spans="1:5" ht="12.75">
      <c r="A445" s="1" t="s">
        <v>18</v>
      </c>
      <c r="B445" s="1" t="s">
        <v>19</v>
      </c>
      <c r="C445" s="3">
        <v>5000</v>
      </c>
      <c r="D445" s="3">
        <f>D446</f>
        <v>3000</v>
      </c>
      <c r="E445" s="30">
        <f t="shared" si="6"/>
        <v>0.6</v>
      </c>
    </row>
    <row r="446" spans="1:5" ht="12.75">
      <c r="A446" t="s">
        <v>20</v>
      </c>
      <c r="B446" t="s">
        <v>415</v>
      </c>
      <c r="C446" s="2">
        <v>5000</v>
      </c>
      <c r="D446" s="2">
        <v>3000</v>
      </c>
      <c r="E446" s="23">
        <f t="shared" si="6"/>
        <v>0.6</v>
      </c>
    </row>
    <row r="447" spans="1:5" ht="12.75">
      <c r="A447" s="13" t="s">
        <v>416</v>
      </c>
      <c r="B447" s="13"/>
      <c r="C447" s="14">
        <v>5000</v>
      </c>
      <c r="D447" s="14">
        <v>0</v>
      </c>
      <c r="E447" s="28">
        <f t="shared" si="6"/>
        <v>0</v>
      </c>
    </row>
    <row r="448" spans="1:5" ht="12.75">
      <c r="A448" s="15" t="s">
        <v>11</v>
      </c>
      <c r="B448" s="15"/>
      <c r="C448" s="16">
        <v>5000</v>
      </c>
      <c r="D448" s="16">
        <v>0</v>
      </c>
      <c r="E448" s="29">
        <f t="shared" si="6"/>
        <v>0</v>
      </c>
    </row>
    <row r="449" spans="1:5" ht="12.75">
      <c r="A449" s="1" t="s">
        <v>18</v>
      </c>
      <c r="B449" s="1" t="s">
        <v>19</v>
      </c>
      <c r="C449" s="3">
        <v>5000</v>
      </c>
      <c r="D449" s="3">
        <v>0</v>
      </c>
      <c r="E449" s="30">
        <f t="shared" si="6"/>
        <v>0</v>
      </c>
    </row>
    <row r="450" spans="1:5" ht="12.75">
      <c r="A450" t="s">
        <v>20</v>
      </c>
      <c r="B450" t="s">
        <v>417</v>
      </c>
      <c r="C450" s="2">
        <v>5000</v>
      </c>
      <c r="D450" s="2">
        <v>0</v>
      </c>
      <c r="E450" s="23">
        <f t="shared" si="6"/>
        <v>0</v>
      </c>
    </row>
    <row r="451" spans="1:5" ht="12.75">
      <c r="A451" s="13" t="s">
        <v>418</v>
      </c>
      <c r="B451" s="13"/>
      <c r="C451" s="14">
        <v>25000</v>
      </c>
      <c r="D451" s="14">
        <v>0</v>
      </c>
      <c r="E451" s="28">
        <f t="shared" si="6"/>
        <v>0</v>
      </c>
    </row>
    <row r="452" spans="1:5" ht="12.75">
      <c r="A452" s="15" t="s">
        <v>142</v>
      </c>
      <c r="B452" s="15"/>
      <c r="C452" s="16">
        <v>25000</v>
      </c>
      <c r="D452" s="16">
        <v>0</v>
      </c>
      <c r="E452" s="29">
        <f t="shared" si="6"/>
        <v>0</v>
      </c>
    </row>
    <row r="453" spans="1:5" ht="12.75">
      <c r="A453" s="1" t="s">
        <v>18</v>
      </c>
      <c r="B453" s="1" t="s">
        <v>19</v>
      </c>
      <c r="C453" s="3">
        <v>25000</v>
      </c>
      <c r="D453" s="3">
        <v>0</v>
      </c>
      <c r="E453" s="30">
        <f t="shared" si="6"/>
        <v>0</v>
      </c>
    </row>
    <row r="454" spans="1:5" ht="12.75">
      <c r="A454" t="s">
        <v>20</v>
      </c>
      <c r="B454" t="s">
        <v>419</v>
      </c>
      <c r="C454" s="2">
        <v>25000</v>
      </c>
      <c r="D454" s="2">
        <v>0</v>
      </c>
      <c r="E454" s="23">
        <f t="shared" si="6"/>
        <v>0</v>
      </c>
    </row>
    <row r="455" spans="1:5" ht="12.75">
      <c r="A455" s="13" t="s">
        <v>420</v>
      </c>
      <c r="B455" s="13"/>
      <c r="C455" s="14">
        <v>10000</v>
      </c>
      <c r="D455" s="14">
        <v>0</v>
      </c>
      <c r="E455" s="28">
        <f t="shared" si="6"/>
        <v>0</v>
      </c>
    </row>
    <row r="456" spans="1:5" ht="12.75">
      <c r="A456" s="15" t="s">
        <v>142</v>
      </c>
      <c r="B456" s="15"/>
      <c r="C456" s="16">
        <v>10000</v>
      </c>
      <c r="D456" s="16">
        <v>0</v>
      </c>
      <c r="E456" s="29">
        <f t="shared" si="6"/>
        <v>0</v>
      </c>
    </row>
    <row r="457" spans="1:5" ht="12.75">
      <c r="A457" s="1" t="s">
        <v>18</v>
      </c>
      <c r="B457" s="1" t="s">
        <v>19</v>
      </c>
      <c r="C457" s="3">
        <v>10000</v>
      </c>
      <c r="D457" s="3">
        <v>0</v>
      </c>
      <c r="E457" s="30">
        <f t="shared" si="6"/>
        <v>0</v>
      </c>
    </row>
    <row r="458" spans="1:5" ht="12.75">
      <c r="A458" t="s">
        <v>20</v>
      </c>
      <c r="B458" t="s">
        <v>421</v>
      </c>
      <c r="C458" s="2">
        <v>10000</v>
      </c>
      <c r="D458" s="2">
        <v>0</v>
      </c>
      <c r="E458" s="23">
        <f t="shared" si="6"/>
        <v>0</v>
      </c>
    </row>
    <row r="459" spans="1:5" ht="12.75">
      <c r="A459" s="13" t="s">
        <v>422</v>
      </c>
      <c r="B459" s="13"/>
      <c r="C459" s="14">
        <v>10000</v>
      </c>
      <c r="D459" s="14">
        <f>D460</f>
        <v>4000</v>
      </c>
      <c r="E459" s="28">
        <f t="shared" si="6"/>
        <v>0.4</v>
      </c>
    </row>
    <row r="460" spans="1:5" ht="12.75">
      <c r="A460" s="15" t="s">
        <v>11</v>
      </c>
      <c r="B460" s="15"/>
      <c r="C460" s="16">
        <v>10000</v>
      </c>
      <c r="D460" s="16">
        <f>D461</f>
        <v>4000</v>
      </c>
      <c r="E460" s="29">
        <f aca="true" t="shared" si="7" ref="E460:E523">D460/C460</f>
        <v>0.4</v>
      </c>
    </row>
    <row r="461" spans="1:5" ht="12.75">
      <c r="A461" s="1" t="s">
        <v>18</v>
      </c>
      <c r="B461" s="1" t="s">
        <v>19</v>
      </c>
      <c r="C461" s="3">
        <v>10000</v>
      </c>
      <c r="D461" s="3">
        <f>D462</f>
        <v>4000</v>
      </c>
      <c r="E461" s="30">
        <f t="shared" si="7"/>
        <v>0.4</v>
      </c>
    </row>
    <row r="462" spans="1:5" ht="12.75">
      <c r="A462" t="s">
        <v>20</v>
      </c>
      <c r="B462" t="s">
        <v>423</v>
      </c>
      <c r="C462" s="2">
        <v>10000</v>
      </c>
      <c r="D462" s="2">
        <v>4000</v>
      </c>
      <c r="E462" s="23">
        <f t="shared" si="7"/>
        <v>0.4</v>
      </c>
    </row>
    <row r="463" spans="1:5" ht="12.75">
      <c r="A463" s="13" t="s">
        <v>424</v>
      </c>
      <c r="B463" s="13"/>
      <c r="C463" s="14">
        <v>10000</v>
      </c>
      <c r="D463" s="14">
        <v>0</v>
      </c>
      <c r="E463" s="28">
        <f t="shared" si="7"/>
        <v>0</v>
      </c>
    </row>
    <row r="464" spans="1:5" ht="12.75">
      <c r="A464" s="15" t="s">
        <v>11</v>
      </c>
      <c r="B464" s="15"/>
      <c r="C464" s="16">
        <v>10000</v>
      </c>
      <c r="D464" s="16">
        <v>0</v>
      </c>
      <c r="E464" s="29">
        <f t="shared" si="7"/>
        <v>0</v>
      </c>
    </row>
    <row r="465" spans="1:5" ht="12.75">
      <c r="A465" s="1" t="s">
        <v>18</v>
      </c>
      <c r="B465" s="1" t="s">
        <v>19</v>
      </c>
      <c r="C465" s="3">
        <v>10000</v>
      </c>
      <c r="D465" s="3">
        <v>0</v>
      </c>
      <c r="E465" s="30">
        <f t="shared" si="7"/>
        <v>0</v>
      </c>
    </row>
    <row r="466" spans="1:5" ht="12.75">
      <c r="A466" t="s">
        <v>20</v>
      </c>
      <c r="B466" t="s">
        <v>425</v>
      </c>
      <c r="C466" s="2">
        <v>10000</v>
      </c>
      <c r="D466" s="2">
        <v>0</v>
      </c>
      <c r="E466" s="23">
        <f t="shared" si="7"/>
        <v>0</v>
      </c>
    </row>
    <row r="467" spans="1:5" ht="12.75">
      <c r="A467" s="7" t="s">
        <v>426</v>
      </c>
      <c r="B467" s="7"/>
      <c r="C467" s="8">
        <v>2705000</v>
      </c>
      <c r="D467" s="8">
        <f>D468</f>
        <v>1154498.88</v>
      </c>
      <c r="E467" s="25">
        <f t="shared" si="7"/>
        <v>0.4268018040665434</v>
      </c>
    </row>
    <row r="468" spans="1:5" ht="12.75">
      <c r="A468" s="9" t="s">
        <v>427</v>
      </c>
      <c r="B468" s="9"/>
      <c r="C468" s="10">
        <v>2705000</v>
      </c>
      <c r="D468" s="10">
        <f>D469</f>
        <v>1154498.88</v>
      </c>
      <c r="E468" s="26">
        <f t="shared" si="7"/>
        <v>0.4268018040665434</v>
      </c>
    </row>
    <row r="469" spans="1:5" ht="12.75">
      <c r="A469" s="11" t="s">
        <v>428</v>
      </c>
      <c r="B469" s="11"/>
      <c r="C469" s="12">
        <v>2705000</v>
      </c>
      <c r="D469" s="12">
        <f>D470</f>
        <v>1154498.88</v>
      </c>
      <c r="E469" s="27">
        <f t="shared" si="7"/>
        <v>0.4268018040665434</v>
      </c>
    </row>
    <row r="470" spans="1:5" ht="12.75">
      <c r="A470" s="13" t="s">
        <v>429</v>
      </c>
      <c r="B470" s="13"/>
      <c r="C470" s="14">
        <v>2675000</v>
      </c>
      <c r="D470" s="14">
        <f>D471</f>
        <v>1154498.88</v>
      </c>
      <c r="E470" s="28">
        <f t="shared" si="7"/>
        <v>0.43158836635514014</v>
      </c>
    </row>
    <row r="471" spans="1:5" ht="12.75">
      <c r="A471" s="17" t="s">
        <v>430</v>
      </c>
      <c r="B471" s="17"/>
      <c r="C471" s="18">
        <v>2675000</v>
      </c>
      <c r="D471" s="18">
        <f>D472+D487+D494+D534</f>
        <v>1154498.88</v>
      </c>
      <c r="E471" s="31">
        <f t="shared" si="7"/>
        <v>0.43158836635514014</v>
      </c>
    </row>
    <row r="472" spans="1:5" ht="12.75">
      <c r="A472" s="15" t="s">
        <v>11</v>
      </c>
      <c r="B472" s="15"/>
      <c r="C472" s="16">
        <v>1448000</v>
      </c>
      <c r="D472" s="16">
        <f>D473+D475+D477+D479+D481+D483+D485</f>
        <v>627671.38</v>
      </c>
      <c r="E472" s="29">
        <f t="shared" si="7"/>
        <v>0.4334747099447514</v>
      </c>
    </row>
    <row r="473" spans="1:5" ht="12.75">
      <c r="A473" s="1" t="s">
        <v>27</v>
      </c>
      <c r="B473" s="1" t="s">
        <v>28</v>
      </c>
      <c r="C473" s="3">
        <v>1215000</v>
      </c>
      <c r="D473" s="3">
        <f>D474</f>
        <v>531677.16</v>
      </c>
      <c r="E473" s="30">
        <f t="shared" si="7"/>
        <v>0.4375943703703704</v>
      </c>
    </row>
    <row r="474" spans="1:5" ht="12.75">
      <c r="A474" t="s">
        <v>29</v>
      </c>
      <c r="B474" t="s">
        <v>30</v>
      </c>
      <c r="C474" s="2">
        <v>1215000</v>
      </c>
      <c r="D474" s="2">
        <v>531677.16</v>
      </c>
      <c r="E474" s="23">
        <f t="shared" si="7"/>
        <v>0.4375943703703704</v>
      </c>
    </row>
    <row r="475" spans="1:5" ht="12.75">
      <c r="A475" s="1" t="s">
        <v>37</v>
      </c>
      <c r="B475" s="1" t="s">
        <v>38</v>
      </c>
      <c r="C475" s="3">
        <v>173000</v>
      </c>
      <c r="D475" s="3">
        <f>D476</f>
        <v>87726.72</v>
      </c>
      <c r="E475" s="30">
        <f t="shared" si="7"/>
        <v>0.5070908670520231</v>
      </c>
    </row>
    <row r="476" spans="1:5" ht="12.75">
      <c r="A476" t="s">
        <v>39</v>
      </c>
      <c r="B476" t="s">
        <v>40</v>
      </c>
      <c r="C476" s="2">
        <v>173000</v>
      </c>
      <c r="D476" s="2">
        <v>87726.72</v>
      </c>
      <c r="E476" s="23">
        <f t="shared" si="7"/>
        <v>0.5070908670520231</v>
      </c>
    </row>
    <row r="477" spans="1:5" ht="12.75">
      <c r="A477" s="1" t="s">
        <v>58</v>
      </c>
      <c r="B477" s="1" t="s">
        <v>59</v>
      </c>
      <c r="C477" s="3">
        <v>0</v>
      </c>
      <c r="D477" s="3">
        <f>D478</f>
        <v>0</v>
      </c>
      <c r="E477" s="30" t="e">
        <f t="shared" si="7"/>
        <v>#DIV/0!</v>
      </c>
    </row>
    <row r="478" spans="1:5" ht="12.75">
      <c r="A478" t="s">
        <v>64</v>
      </c>
      <c r="B478" t="s">
        <v>65</v>
      </c>
      <c r="C478" s="2">
        <v>0</v>
      </c>
      <c r="D478" s="2">
        <v>0</v>
      </c>
      <c r="E478" s="23" t="e">
        <f t="shared" si="7"/>
        <v>#DIV/0!</v>
      </c>
    </row>
    <row r="479" spans="1:5" ht="12.75">
      <c r="A479" s="1" t="s">
        <v>66</v>
      </c>
      <c r="B479" s="1" t="s">
        <v>67</v>
      </c>
      <c r="C479" s="3">
        <v>40000</v>
      </c>
      <c r="D479" s="3">
        <f>D480</f>
        <v>8267.5</v>
      </c>
      <c r="E479" s="30">
        <f t="shared" si="7"/>
        <v>0.2066875</v>
      </c>
    </row>
    <row r="480" spans="1:5" ht="12.75">
      <c r="A480" t="s">
        <v>71</v>
      </c>
      <c r="B480" t="s">
        <v>72</v>
      </c>
      <c r="C480" s="2">
        <v>40000</v>
      </c>
      <c r="D480" s="2">
        <v>8267.5</v>
      </c>
      <c r="E480" s="23">
        <f t="shared" si="7"/>
        <v>0.2066875</v>
      </c>
    </row>
    <row r="481" spans="1:5" ht="12.75">
      <c r="A481" s="1" t="s">
        <v>105</v>
      </c>
      <c r="B481" s="1" t="s">
        <v>106</v>
      </c>
      <c r="C481" s="3">
        <v>5000</v>
      </c>
      <c r="D481" s="3">
        <v>0</v>
      </c>
      <c r="E481" s="30">
        <f t="shared" si="7"/>
        <v>0</v>
      </c>
    </row>
    <row r="482" spans="1:5" ht="12.75">
      <c r="A482" t="s">
        <v>176</v>
      </c>
      <c r="B482" t="s">
        <v>431</v>
      </c>
      <c r="C482" s="2">
        <v>5000</v>
      </c>
      <c r="D482" s="2">
        <v>0</v>
      </c>
      <c r="E482" s="23">
        <f t="shared" si="7"/>
        <v>0</v>
      </c>
    </row>
    <row r="483" spans="1:5" ht="12.75">
      <c r="A483" s="1" t="s">
        <v>115</v>
      </c>
      <c r="B483" s="1" t="s">
        <v>116</v>
      </c>
      <c r="C483" s="3">
        <v>15000</v>
      </c>
      <c r="D483" s="3">
        <v>0</v>
      </c>
      <c r="E483" s="30">
        <f t="shared" si="7"/>
        <v>0</v>
      </c>
    </row>
    <row r="484" spans="1:5" ht="12.75">
      <c r="A484" t="s">
        <v>119</v>
      </c>
      <c r="B484" t="s">
        <v>120</v>
      </c>
      <c r="C484" s="2">
        <v>15000</v>
      </c>
      <c r="D484" s="2">
        <v>0</v>
      </c>
      <c r="E484" s="23">
        <f t="shared" si="7"/>
        <v>0</v>
      </c>
    </row>
    <row r="485" spans="1:5" ht="12.75">
      <c r="A485" s="1" t="s">
        <v>432</v>
      </c>
      <c r="B485" s="1" t="s">
        <v>433</v>
      </c>
      <c r="C485" s="3">
        <v>0</v>
      </c>
      <c r="D485" s="3">
        <v>0</v>
      </c>
      <c r="E485" s="30">
        <v>0</v>
      </c>
    </row>
    <row r="486" spans="1:5" ht="12.75">
      <c r="A486" t="s">
        <v>434</v>
      </c>
      <c r="B486" t="s">
        <v>435</v>
      </c>
      <c r="C486" s="2">
        <v>0</v>
      </c>
      <c r="D486" s="2">
        <v>0</v>
      </c>
      <c r="E486" s="23">
        <v>0</v>
      </c>
    </row>
    <row r="487" spans="1:5" ht="12.75">
      <c r="A487" s="15" t="s">
        <v>137</v>
      </c>
      <c r="B487" s="15"/>
      <c r="C487" s="16">
        <v>580000</v>
      </c>
      <c r="D487" s="16">
        <f>D488+D490+D492</f>
        <v>311743.11</v>
      </c>
      <c r="E487" s="29">
        <f t="shared" si="7"/>
        <v>0.5374881206896551</v>
      </c>
    </row>
    <row r="488" spans="1:5" ht="12.75">
      <c r="A488" s="1" t="s">
        <v>254</v>
      </c>
      <c r="B488" s="1" t="s">
        <v>255</v>
      </c>
      <c r="C488" s="3">
        <v>10000</v>
      </c>
      <c r="D488" s="3">
        <f>D489</f>
        <v>8793.75</v>
      </c>
      <c r="E488" s="30">
        <f t="shared" si="7"/>
        <v>0.879375</v>
      </c>
    </row>
    <row r="489" spans="1:5" ht="12.75">
      <c r="A489" t="s">
        <v>258</v>
      </c>
      <c r="B489" t="s">
        <v>259</v>
      </c>
      <c r="C489" s="2">
        <v>10000</v>
      </c>
      <c r="D489" s="2">
        <v>8793.75</v>
      </c>
      <c r="E489" s="23">
        <f t="shared" si="7"/>
        <v>0.879375</v>
      </c>
    </row>
    <row r="490" spans="1:5" ht="12.75">
      <c r="A490" s="1" t="s">
        <v>220</v>
      </c>
      <c r="B490" s="1" t="s">
        <v>221</v>
      </c>
      <c r="C490" s="3">
        <v>40000</v>
      </c>
      <c r="D490" s="3">
        <f>D491</f>
        <v>22400</v>
      </c>
      <c r="E490" s="30">
        <f t="shared" si="7"/>
        <v>0.56</v>
      </c>
    </row>
    <row r="491" spans="1:5" ht="12.75">
      <c r="A491" t="s">
        <v>222</v>
      </c>
      <c r="B491" t="s">
        <v>436</v>
      </c>
      <c r="C491" s="2">
        <v>40000</v>
      </c>
      <c r="D491" s="2">
        <v>22400</v>
      </c>
      <c r="E491" s="23">
        <f t="shared" si="7"/>
        <v>0.56</v>
      </c>
    </row>
    <row r="492" spans="1:5" ht="12.75">
      <c r="A492" s="1" t="s">
        <v>432</v>
      </c>
      <c r="B492" s="1" t="s">
        <v>433</v>
      </c>
      <c r="C492" s="3">
        <v>530000</v>
      </c>
      <c r="D492" s="3">
        <f>D493</f>
        <v>280549.36</v>
      </c>
      <c r="E492" s="30">
        <f t="shared" si="7"/>
        <v>0.5293384150943395</v>
      </c>
    </row>
    <row r="493" spans="1:5" ht="12.75">
      <c r="A493" t="s">
        <v>434</v>
      </c>
      <c r="B493" t="s">
        <v>435</v>
      </c>
      <c r="C493" s="2">
        <v>530000</v>
      </c>
      <c r="D493" s="2">
        <v>280549.36</v>
      </c>
      <c r="E493" s="23">
        <f t="shared" si="7"/>
        <v>0.5293384150943395</v>
      </c>
    </row>
    <row r="494" spans="1:5" ht="12.75">
      <c r="A494" s="15" t="s">
        <v>437</v>
      </c>
      <c r="B494" s="15"/>
      <c r="C494" s="16">
        <v>647000</v>
      </c>
      <c r="D494" s="16">
        <f>D495+D497+D499+D501+D503+D505+D507+D509+D511+D513+D515+D517+D520+D522+D524+D526+D528+D530</f>
        <v>215084.39</v>
      </c>
      <c r="E494" s="29">
        <f t="shared" si="7"/>
        <v>0.33243336939721796</v>
      </c>
    </row>
    <row r="495" spans="1:5" ht="12.75">
      <c r="A495" s="1" t="s">
        <v>31</v>
      </c>
      <c r="B495" s="1" t="s">
        <v>32</v>
      </c>
      <c r="C495" s="3">
        <v>65000</v>
      </c>
      <c r="D495" s="3">
        <f>D496</f>
        <v>6000</v>
      </c>
      <c r="E495" s="30">
        <f t="shared" si="7"/>
        <v>0.09230769230769231</v>
      </c>
    </row>
    <row r="496" spans="1:5" ht="12.75">
      <c r="A496" t="s">
        <v>438</v>
      </c>
      <c r="B496" t="s">
        <v>439</v>
      </c>
      <c r="C496" s="2">
        <v>65000</v>
      </c>
      <c r="D496" s="2">
        <v>6000</v>
      </c>
      <c r="E496" s="23">
        <f t="shared" si="7"/>
        <v>0.09230769230769231</v>
      </c>
    </row>
    <row r="497" spans="1:5" ht="12.75">
      <c r="A497" s="1" t="s">
        <v>37</v>
      </c>
      <c r="B497" s="1" t="s">
        <v>38</v>
      </c>
      <c r="C497" s="3">
        <v>52000</v>
      </c>
      <c r="D497" s="3">
        <v>0</v>
      </c>
      <c r="E497" s="30">
        <f t="shared" si="7"/>
        <v>0</v>
      </c>
    </row>
    <row r="498" spans="1:5" ht="12.75">
      <c r="A498" t="s">
        <v>39</v>
      </c>
      <c r="B498" t="s">
        <v>40</v>
      </c>
      <c r="C498" s="2">
        <v>52000</v>
      </c>
      <c r="D498" s="2">
        <v>0</v>
      </c>
      <c r="E498" s="23">
        <f t="shared" si="7"/>
        <v>0</v>
      </c>
    </row>
    <row r="499" spans="1:5" ht="12.75">
      <c r="A499" s="1" t="s">
        <v>47</v>
      </c>
      <c r="B499" s="1" t="s">
        <v>48</v>
      </c>
      <c r="C499" s="3">
        <v>50000</v>
      </c>
      <c r="D499" s="3">
        <f>D500</f>
        <v>20717.29</v>
      </c>
      <c r="E499" s="30">
        <f t="shared" si="7"/>
        <v>0.41434580000000004</v>
      </c>
    </row>
    <row r="500" spans="1:5" ht="12.75">
      <c r="A500" t="s">
        <v>49</v>
      </c>
      <c r="B500" t="s">
        <v>50</v>
      </c>
      <c r="C500" s="2">
        <v>50000</v>
      </c>
      <c r="D500" s="2">
        <v>20717.29</v>
      </c>
      <c r="E500" s="23">
        <f t="shared" si="7"/>
        <v>0.41434580000000004</v>
      </c>
    </row>
    <row r="501" spans="1:5" ht="12.75">
      <c r="A501" s="1" t="s">
        <v>51</v>
      </c>
      <c r="B501" s="1" t="s">
        <v>52</v>
      </c>
      <c r="C501" s="3">
        <v>5000</v>
      </c>
      <c r="D501" s="3">
        <f>D502</f>
        <v>1965</v>
      </c>
      <c r="E501" s="30">
        <f t="shared" si="7"/>
        <v>0.393</v>
      </c>
    </row>
    <row r="502" spans="1:5" ht="12.75">
      <c r="A502" t="s">
        <v>53</v>
      </c>
      <c r="B502" t="s">
        <v>54</v>
      </c>
      <c r="C502" s="2">
        <v>5000</v>
      </c>
      <c r="D502" s="2">
        <v>1965</v>
      </c>
      <c r="E502" s="23">
        <f t="shared" si="7"/>
        <v>0.393</v>
      </c>
    </row>
    <row r="503" spans="1:5" ht="12.75">
      <c r="A503" s="1" t="s">
        <v>440</v>
      </c>
      <c r="B503" s="1" t="s">
        <v>441</v>
      </c>
      <c r="C503" s="3">
        <v>5000</v>
      </c>
      <c r="D503" s="3">
        <f>D504</f>
        <v>1104</v>
      </c>
      <c r="E503" s="30">
        <f t="shared" si="7"/>
        <v>0.2208</v>
      </c>
    </row>
    <row r="504" spans="1:5" ht="12.75">
      <c r="A504" t="s">
        <v>442</v>
      </c>
      <c r="B504" t="s">
        <v>443</v>
      </c>
      <c r="C504" s="2">
        <v>5000</v>
      </c>
      <c r="D504" s="2">
        <v>1104</v>
      </c>
      <c r="E504" s="23">
        <f t="shared" si="7"/>
        <v>0.2208</v>
      </c>
    </row>
    <row r="505" spans="1:5" ht="12.75">
      <c r="A505" s="1" t="s">
        <v>58</v>
      </c>
      <c r="B505" s="1" t="s">
        <v>59</v>
      </c>
      <c r="C505" s="3">
        <v>47500</v>
      </c>
      <c r="D505" s="3">
        <f>D506</f>
        <v>8948.18</v>
      </c>
      <c r="E505" s="30">
        <f t="shared" si="7"/>
        <v>0.18838273684210527</v>
      </c>
    </row>
    <row r="506" spans="1:5" ht="12.75">
      <c r="A506" t="s">
        <v>60</v>
      </c>
      <c r="B506" t="s">
        <v>61</v>
      </c>
      <c r="C506" s="2">
        <v>47500</v>
      </c>
      <c r="D506" s="2">
        <v>8948.18</v>
      </c>
      <c r="E506" s="23">
        <f t="shared" si="7"/>
        <v>0.18838273684210527</v>
      </c>
    </row>
    <row r="507" spans="1:5" ht="12.75">
      <c r="A507" s="1" t="s">
        <v>444</v>
      </c>
      <c r="B507" s="1" t="s">
        <v>445</v>
      </c>
      <c r="C507" s="3">
        <v>122500</v>
      </c>
      <c r="D507" s="3">
        <f>D508</f>
        <v>63614.55</v>
      </c>
      <c r="E507" s="30">
        <f t="shared" si="7"/>
        <v>0.5193024489795919</v>
      </c>
    </row>
    <row r="508" spans="1:5" ht="12.75">
      <c r="A508" t="s">
        <v>446</v>
      </c>
      <c r="B508" t="s">
        <v>447</v>
      </c>
      <c r="C508" s="2">
        <v>122500</v>
      </c>
      <c r="D508" s="2">
        <v>63614.55</v>
      </c>
      <c r="E508" s="23">
        <f t="shared" si="7"/>
        <v>0.5193024489795919</v>
      </c>
    </row>
    <row r="509" spans="1:5" ht="12.75">
      <c r="A509" s="1" t="s">
        <v>66</v>
      </c>
      <c r="B509" s="1" t="s">
        <v>67</v>
      </c>
      <c r="C509" s="3">
        <v>40000</v>
      </c>
      <c r="D509" s="3">
        <f>D510</f>
        <v>12365.4</v>
      </c>
      <c r="E509" s="30">
        <f t="shared" si="7"/>
        <v>0.309135</v>
      </c>
    </row>
    <row r="510" spans="1:5" ht="12.75">
      <c r="A510" t="s">
        <v>68</v>
      </c>
      <c r="B510" t="s">
        <v>69</v>
      </c>
      <c r="C510" s="2">
        <v>40000</v>
      </c>
      <c r="D510" s="2">
        <v>12365.4</v>
      </c>
      <c r="E510" s="23">
        <f t="shared" si="7"/>
        <v>0.309135</v>
      </c>
    </row>
    <row r="511" spans="1:5" ht="12.75">
      <c r="A511" s="1" t="s">
        <v>75</v>
      </c>
      <c r="B511" s="1" t="s">
        <v>76</v>
      </c>
      <c r="C511" s="3">
        <v>50000</v>
      </c>
      <c r="D511" s="3">
        <f>D512</f>
        <v>25888.5</v>
      </c>
      <c r="E511" s="30">
        <f t="shared" si="7"/>
        <v>0.51777</v>
      </c>
    </row>
    <row r="512" spans="1:5" ht="12.75">
      <c r="A512" t="s">
        <v>149</v>
      </c>
      <c r="B512" t="s">
        <v>150</v>
      </c>
      <c r="C512" s="2">
        <v>50000</v>
      </c>
      <c r="D512" s="2">
        <v>25888.5</v>
      </c>
      <c r="E512" s="23">
        <f t="shared" si="7"/>
        <v>0.51777</v>
      </c>
    </row>
    <row r="513" spans="1:5" ht="12.75">
      <c r="A513" s="1" t="s">
        <v>82</v>
      </c>
      <c r="B513" s="1" t="s">
        <v>83</v>
      </c>
      <c r="C513" s="3">
        <v>7000</v>
      </c>
      <c r="D513" s="3">
        <f>D514</f>
        <v>1158.64</v>
      </c>
      <c r="E513" s="30">
        <f t="shared" si="7"/>
        <v>0.16552</v>
      </c>
    </row>
    <row r="514" spans="1:5" ht="12.75">
      <c r="A514" t="s">
        <v>84</v>
      </c>
      <c r="B514" t="s">
        <v>85</v>
      </c>
      <c r="C514" s="2">
        <v>7000</v>
      </c>
      <c r="D514" s="2">
        <v>1158.64</v>
      </c>
      <c r="E514" s="23">
        <f t="shared" si="7"/>
        <v>0.16552</v>
      </c>
    </row>
    <row r="515" spans="1:5" ht="12.75">
      <c r="A515" s="1" t="s">
        <v>151</v>
      </c>
      <c r="B515" s="1" t="s">
        <v>152</v>
      </c>
      <c r="C515" s="3">
        <v>15000</v>
      </c>
      <c r="D515" s="3">
        <v>0</v>
      </c>
      <c r="E515" s="30">
        <f t="shared" si="7"/>
        <v>0</v>
      </c>
    </row>
    <row r="516" spans="1:5" ht="12.75">
      <c r="A516" t="s">
        <v>226</v>
      </c>
      <c r="B516" t="s">
        <v>227</v>
      </c>
      <c r="C516" s="2">
        <v>15000</v>
      </c>
      <c r="D516" s="2">
        <v>0</v>
      </c>
      <c r="E516" s="23">
        <f t="shared" si="7"/>
        <v>0</v>
      </c>
    </row>
    <row r="517" spans="1:5" ht="12.75">
      <c r="A517" s="1" t="s">
        <v>93</v>
      </c>
      <c r="B517" s="1" t="s">
        <v>94</v>
      </c>
      <c r="C517" s="3">
        <v>25000</v>
      </c>
      <c r="D517" s="3">
        <f>D518+D519</f>
        <v>5911.139999999999</v>
      </c>
      <c r="E517" s="30">
        <f t="shared" si="7"/>
        <v>0.23644559999999998</v>
      </c>
    </row>
    <row r="518" spans="1:5" ht="12.75">
      <c r="A518" t="s">
        <v>95</v>
      </c>
      <c r="B518" t="s">
        <v>96</v>
      </c>
      <c r="C518" s="2">
        <v>22000</v>
      </c>
      <c r="D518" s="2">
        <v>4642.44</v>
      </c>
      <c r="E518" s="23">
        <f t="shared" si="7"/>
        <v>0.21101999999999999</v>
      </c>
    </row>
    <row r="519" spans="1:5" ht="12.75">
      <c r="A519" t="s">
        <v>97</v>
      </c>
      <c r="B519" t="s">
        <v>98</v>
      </c>
      <c r="C519" s="2">
        <v>3000</v>
      </c>
      <c r="D519" s="2">
        <v>1268.7</v>
      </c>
      <c r="E519" s="23">
        <f t="shared" si="7"/>
        <v>0.4229</v>
      </c>
    </row>
    <row r="520" spans="1:5" ht="12.75">
      <c r="A520" s="1" t="s">
        <v>322</v>
      </c>
      <c r="B520" s="1" t="s">
        <v>323</v>
      </c>
      <c r="C520" s="3">
        <v>13000</v>
      </c>
      <c r="D520" s="3">
        <f>D521</f>
        <v>3070</v>
      </c>
      <c r="E520" s="30">
        <f t="shared" si="7"/>
        <v>0.23615384615384616</v>
      </c>
    </row>
    <row r="521" spans="1:5" ht="12.75">
      <c r="A521" t="s">
        <v>389</v>
      </c>
      <c r="B521" t="s">
        <v>448</v>
      </c>
      <c r="C521" s="2">
        <v>13000</v>
      </c>
      <c r="D521" s="2">
        <v>3070</v>
      </c>
      <c r="E521" s="23">
        <f t="shared" si="7"/>
        <v>0.23615384615384616</v>
      </c>
    </row>
    <row r="522" spans="1:5" ht="12.75">
      <c r="A522" s="1" t="s">
        <v>101</v>
      </c>
      <c r="B522" s="1" t="s">
        <v>102</v>
      </c>
      <c r="C522" s="3">
        <v>30000</v>
      </c>
      <c r="D522" s="3">
        <f>D523</f>
        <v>7625</v>
      </c>
      <c r="E522" s="30">
        <f t="shared" si="7"/>
        <v>0.25416666666666665</v>
      </c>
    </row>
    <row r="523" spans="1:5" ht="12.75">
      <c r="A523" t="s">
        <v>167</v>
      </c>
      <c r="B523" t="s">
        <v>169</v>
      </c>
      <c r="C523" s="2">
        <v>30000</v>
      </c>
      <c r="D523" s="2">
        <v>7625</v>
      </c>
      <c r="E523" s="23">
        <f t="shared" si="7"/>
        <v>0.25416666666666665</v>
      </c>
    </row>
    <row r="524" spans="1:5" ht="12.75">
      <c r="A524" s="1" t="s">
        <v>170</v>
      </c>
      <c r="B524" s="1" t="s">
        <v>171</v>
      </c>
      <c r="C524" s="3">
        <v>10000</v>
      </c>
      <c r="D524" s="3">
        <f>D525</f>
        <v>1500</v>
      </c>
      <c r="E524" s="30">
        <f aca="true" t="shared" si="8" ref="E524:E572">D524/C524</f>
        <v>0.15</v>
      </c>
    </row>
    <row r="525" spans="1:5" ht="12.75">
      <c r="A525" t="s">
        <v>174</v>
      </c>
      <c r="B525" t="s">
        <v>175</v>
      </c>
      <c r="C525" s="2">
        <v>10000</v>
      </c>
      <c r="D525" s="2">
        <v>1500</v>
      </c>
      <c r="E525" s="23">
        <f t="shared" si="8"/>
        <v>0.15</v>
      </c>
    </row>
    <row r="526" spans="1:5" ht="12.75">
      <c r="A526" s="1" t="s">
        <v>180</v>
      </c>
      <c r="B526" s="1" t="s">
        <v>181</v>
      </c>
      <c r="C526" s="3">
        <v>75000</v>
      </c>
      <c r="D526" s="3">
        <f>D527</f>
        <v>45696.14</v>
      </c>
      <c r="E526" s="30">
        <f t="shared" si="8"/>
        <v>0.6092818666666666</v>
      </c>
    </row>
    <row r="527" spans="1:5" ht="12.75">
      <c r="A527" t="s">
        <v>182</v>
      </c>
      <c r="B527" t="s">
        <v>181</v>
      </c>
      <c r="C527" s="2">
        <v>75000</v>
      </c>
      <c r="D527" s="2">
        <v>45696.14</v>
      </c>
      <c r="E527" s="23">
        <f t="shared" si="8"/>
        <v>0.6092818666666666</v>
      </c>
    </row>
    <row r="528" spans="1:5" ht="12.75">
      <c r="A528" s="1" t="s">
        <v>193</v>
      </c>
      <c r="B528" s="1" t="s">
        <v>194</v>
      </c>
      <c r="C528" s="3">
        <v>5000</v>
      </c>
      <c r="D528" s="3">
        <f>D529</f>
        <v>5000</v>
      </c>
      <c r="E528" s="30">
        <f t="shared" si="8"/>
        <v>1</v>
      </c>
    </row>
    <row r="529" spans="1:5" ht="12.75">
      <c r="A529" t="s">
        <v>195</v>
      </c>
      <c r="B529" t="s">
        <v>196</v>
      </c>
      <c r="C529" s="2">
        <v>5000</v>
      </c>
      <c r="D529" s="2">
        <v>5000</v>
      </c>
      <c r="E529" s="23">
        <f t="shared" si="8"/>
        <v>1</v>
      </c>
    </row>
    <row r="530" spans="1:5" ht="12.75">
      <c r="A530" s="1" t="s">
        <v>184</v>
      </c>
      <c r="B530" s="1" t="s">
        <v>185</v>
      </c>
      <c r="C530" s="3">
        <v>30000</v>
      </c>
      <c r="D530" s="3">
        <f>D531</f>
        <v>4520.55</v>
      </c>
      <c r="E530" s="30">
        <f t="shared" si="8"/>
        <v>0.150685</v>
      </c>
    </row>
    <row r="531" spans="1:5" ht="12.75">
      <c r="A531" t="s">
        <v>186</v>
      </c>
      <c r="B531" t="s">
        <v>187</v>
      </c>
      <c r="C531" s="2">
        <v>30000</v>
      </c>
      <c r="D531" s="2">
        <v>4520.55</v>
      </c>
      <c r="E531" s="23">
        <f t="shared" si="8"/>
        <v>0.150685</v>
      </c>
    </row>
    <row r="532" spans="1:5" ht="12.75">
      <c r="A532" s="13" t="s">
        <v>449</v>
      </c>
      <c r="B532" s="13"/>
      <c r="C532" s="14">
        <v>30000</v>
      </c>
      <c r="D532" s="14">
        <v>0</v>
      </c>
      <c r="E532" s="28">
        <f t="shared" si="8"/>
        <v>0</v>
      </c>
    </row>
    <row r="533" spans="1:5" ht="12.75">
      <c r="A533" s="17" t="s">
        <v>430</v>
      </c>
      <c r="B533" s="17"/>
      <c r="C533" s="18">
        <v>30000</v>
      </c>
      <c r="D533" s="18">
        <v>0</v>
      </c>
      <c r="E533" s="31">
        <f t="shared" si="8"/>
        <v>0</v>
      </c>
    </row>
    <row r="534" spans="1:5" ht="12.75">
      <c r="A534" s="15" t="s">
        <v>142</v>
      </c>
      <c r="B534" s="15"/>
      <c r="C534" s="16">
        <v>30000</v>
      </c>
      <c r="D534" s="16">
        <v>0</v>
      </c>
      <c r="E534" s="29">
        <f t="shared" si="8"/>
        <v>0</v>
      </c>
    </row>
    <row r="535" spans="1:5" ht="12.75">
      <c r="A535" s="1" t="s">
        <v>234</v>
      </c>
      <c r="B535" s="1" t="s">
        <v>235</v>
      </c>
      <c r="C535" s="3">
        <v>30000</v>
      </c>
      <c r="D535" s="3">
        <v>0</v>
      </c>
      <c r="E535" s="30">
        <f t="shared" si="8"/>
        <v>0</v>
      </c>
    </row>
    <row r="536" spans="1:5" ht="12.75">
      <c r="A536" t="s">
        <v>236</v>
      </c>
      <c r="B536" t="s">
        <v>450</v>
      </c>
      <c r="C536" s="2">
        <v>30000</v>
      </c>
      <c r="D536" s="2">
        <v>0</v>
      </c>
      <c r="E536" s="23">
        <f t="shared" si="8"/>
        <v>0</v>
      </c>
    </row>
    <row r="537" spans="1:5" ht="12.75">
      <c r="A537" s="7" t="s">
        <v>451</v>
      </c>
      <c r="B537" s="7"/>
      <c r="C537" s="8">
        <v>263000</v>
      </c>
      <c r="D537" s="8">
        <f>D538</f>
        <v>72009.32</v>
      </c>
      <c r="E537" s="25">
        <f t="shared" si="8"/>
        <v>0.27379969581749053</v>
      </c>
    </row>
    <row r="538" spans="1:5" ht="12.75">
      <c r="A538" s="9" t="s">
        <v>452</v>
      </c>
      <c r="B538" s="9"/>
      <c r="C538" s="10">
        <v>263000</v>
      </c>
      <c r="D538" s="10">
        <f>D539</f>
        <v>72009.32</v>
      </c>
      <c r="E538" s="26">
        <f t="shared" si="8"/>
        <v>0.27379969581749053</v>
      </c>
    </row>
    <row r="539" spans="1:5" ht="12.75">
      <c r="A539" s="11" t="s">
        <v>453</v>
      </c>
      <c r="B539" s="11"/>
      <c r="C539" s="12">
        <v>263000</v>
      </c>
      <c r="D539" s="12">
        <f>D540+D566</f>
        <v>72009.32</v>
      </c>
      <c r="E539" s="27">
        <f t="shared" si="8"/>
        <v>0.27379969581749053</v>
      </c>
    </row>
    <row r="540" spans="1:5" ht="12.75">
      <c r="A540" s="13" t="s">
        <v>454</v>
      </c>
      <c r="B540" s="13"/>
      <c r="C540" s="14">
        <v>221000</v>
      </c>
      <c r="D540" s="14">
        <f>D541</f>
        <v>58839.850000000006</v>
      </c>
      <c r="E540" s="28">
        <f t="shared" si="8"/>
        <v>0.26624366515837106</v>
      </c>
    </row>
    <row r="541" spans="1:5" ht="12.75">
      <c r="A541" s="17" t="s">
        <v>455</v>
      </c>
      <c r="B541" s="17"/>
      <c r="C541" s="18">
        <v>221000</v>
      </c>
      <c r="D541" s="18">
        <f>D542</f>
        <v>58839.850000000006</v>
      </c>
      <c r="E541" s="31">
        <f t="shared" si="8"/>
        <v>0.26624366515837106</v>
      </c>
    </row>
    <row r="542" spans="1:5" ht="12.75">
      <c r="A542" s="15" t="s">
        <v>11</v>
      </c>
      <c r="B542" s="15"/>
      <c r="C542" s="16">
        <v>221000</v>
      </c>
      <c r="D542" s="16">
        <f>D543+D545+D547+D549+D551+D553+D556+D558+D560+D562+D564</f>
        <v>58839.850000000006</v>
      </c>
      <c r="E542" s="29">
        <f t="shared" si="8"/>
        <v>0.26624366515837106</v>
      </c>
    </row>
    <row r="543" spans="1:5" ht="12.75">
      <c r="A543" s="1" t="s">
        <v>27</v>
      </c>
      <c r="B543" s="1" t="s">
        <v>28</v>
      </c>
      <c r="C543" s="3">
        <v>115000</v>
      </c>
      <c r="D543" s="3">
        <f>D544</f>
        <v>36886.01</v>
      </c>
      <c r="E543" s="30">
        <f t="shared" si="8"/>
        <v>0.32074791304347827</v>
      </c>
    </row>
    <row r="544" spans="1:5" ht="12.75">
      <c r="A544" t="s">
        <v>29</v>
      </c>
      <c r="B544" t="s">
        <v>30</v>
      </c>
      <c r="C544" s="2">
        <v>115000</v>
      </c>
      <c r="D544" s="2">
        <v>36886.01</v>
      </c>
      <c r="E544" s="23">
        <f t="shared" si="8"/>
        <v>0.32074791304347827</v>
      </c>
    </row>
    <row r="545" spans="1:5" ht="12.75">
      <c r="A545" s="1" t="s">
        <v>31</v>
      </c>
      <c r="B545" s="1" t="s">
        <v>32</v>
      </c>
      <c r="C545" s="3">
        <v>5000</v>
      </c>
      <c r="D545" s="3">
        <f>D546</f>
        <v>1000</v>
      </c>
      <c r="E545" s="30">
        <f t="shared" si="8"/>
        <v>0.2</v>
      </c>
    </row>
    <row r="546" spans="1:5" ht="12.75">
      <c r="A546" t="s">
        <v>438</v>
      </c>
      <c r="B546" t="s">
        <v>439</v>
      </c>
      <c r="C546" s="2">
        <v>5000</v>
      </c>
      <c r="D546" s="2">
        <v>1000</v>
      </c>
      <c r="E546" s="23">
        <f t="shared" si="8"/>
        <v>0.2</v>
      </c>
    </row>
    <row r="547" spans="1:5" ht="12.75">
      <c r="A547" s="1" t="s">
        <v>37</v>
      </c>
      <c r="B547" s="1" t="s">
        <v>38</v>
      </c>
      <c r="C547" s="3">
        <v>21000</v>
      </c>
      <c r="D547" s="3">
        <f>D548</f>
        <v>6086.19</v>
      </c>
      <c r="E547" s="30">
        <f t="shared" si="8"/>
        <v>0.2898185714285714</v>
      </c>
    </row>
    <row r="548" spans="1:5" ht="12.75">
      <c r="A548" t="s">
        <v>39</v>
      </c>
      <c r="B548" t="s">
        <v>40</v>
      </c>
      <c r="C548" s="2">
        <v>21000</v>
      </c>
      <c r="D548" s="2">
        <v>6086.19</v>
      </c>
      <c r="E548" s="23">
        <f t="shared" si="8"/>
        <v>0.2898185714285714</v>
      </c>
    </row>
    <row r="549" spans="1:5" ht="12.75">
      <c r="A549" s="1" t="s">
        <v>41</v>
      </c>
      <c r="B549" s="1" t="s">
        <v>42</v>
      </c>
      <c r="C549" s="3">
        <v>2000</v>
      </c>
      <c r="D549" s="3">
        <v>0</v>
      </c>
      <c r="E549" s="30">
        <f t="shared" si="8"/>
        <v>0</v>
      </c>
    </row>
    <row r="550" spans="1:5" ht="12.75">
      <c r="A550" t="s">
        <v>45</v>
      </c>
      <c r="B550" t="s">
        <v>46</v>
      </c>
      <c r="C550" s="2">
        <v>2000</v>
      </c>
      <c r="D550" s="2">
        <v>0</v>
      </c>
      <c r="E550" s="23">
        <f t="shared" si="8"/>
        <v>0</v>
      </c>
    </row>
    <row r="551" spans="1:5" ht="12.75">
      <c r="A551" s="1" t="s">
        <v>47</v>
      </c>
      <c r="B551" s="1" t="s">
        <v>48</v>
      </c>
      <c r="C551" s="3">
        <v>5000</v>
      </c>
      <c r="D551" s="3">
        <v>0</v>
      </c>
      <c r="E551" s="30">
        <f t="shared" si="8"/>
        <v>0</v>
      </c>
    </row>
    <row r="552" spans="1:5" ht="12.75">
      <c r="A552" t="s">
        <v>49</v>
      </c>
      <c r="B552" t="s">
        <v>50</v>
      </c>
      <c r="C552" s="2">
        <v>5000</v>
      </c>
      <c r="D552" s="2">
        <v>0</v>
      </c>
      <c r="E552" s="23">
        <f t="shared" si="8"/>
        <v>0</v>
      </c>
    </row>
    <row r="553" spans="1:5" ht="12.75">
      <c r="A553" s="1" t="s">
        <v>66</v>
      </c>
      <c r="B553" s="1" t="s">
        <v>67</v>
      </c>
      <c r="C553" s="3">
        <v>25000</v>
      </c>
      <c r="D553" s="3">
        <v>0</v>
      </c>
      <c r="E553" s="30">
        <f t="shared" si="8"/>
        <v>0</v>
      </c>
    </row>
    <row r="554" spans="1:5" ht="12.75">
      <c r="A554" t="s">
        <v>68</v>
      </c>
      <c r="B554" t="s">
        <v>69</v>
      </c>
      <c r="C554" s="2">
        <v>0</v>
      </c>
      <c r="D554" s="2">
        <v>0</v>
      </c>
      <c r="E554" s="23">
        <v>0</v>
      </c>
    </row>
    <row r="555" spans="1:5" ht="12.75">
      <c r="A555" t="s">
        <v>71</v>
      </c>
      <c r="B555" t="s">
        <v>72</v>
      </c>
      <c r="C555" s="2">
        <v>25000</v>
      </c>
      <c r="D555" s="2">
        <v>0</v>
      </c>
      <c r="E555" s="23">
        <f t="shared" si="8"/>
        <v>0</v>
      </c>
    </row>
    <row r="556" spans="1:5" ht="12.75">
      <c r="A556" s="1" t="s">
        <v>75</v>
      </c>
      <c r="B556" s="1" t="s">
        <v>76</v>
      </c>
      <c r="C556" s="3">
        <v>5000</v>
      </c>
      <c r="D556" s="3">
        <v>0</v>
      </c>
      <c r="E556" s="30">
        <f t="shared" si="8"/>
        <v>0</v>
      </c>
    </row>
    <row r="557" spans="1:5" ht="12.75">
      <c r="A557" t="s">
        <v>149</v>
      </c>
      <c r="B557" t="s">
        <v>150</v>
      </c>
      <c r="C557" s="2">
        <v>5000</v>
      </c>
      <c r="D557" s="2">
        <v>0</v>
      </c>
      <c r="E557" s="23">
        <f t="shared" si="8"/>
        <v>0</v>
      </c>
    </row>
    <row r="558" spans="1:5" ht="12.75">
      <c r="A558" s="1" t="s">
        <v>82</v>
      </c>
      <c r="B558" s="1" t="s">
        <v>83</v>
      </c>
      <c r="C558" s="3">
        <v>10000</v>
      </c>
      <c r="D558" s="3">
        <f>D559</f>
        <v>2154.14</v>
      </c>
      <c r="E558" s="30">
        <f t="shared" si="8"/>
        <v>0.215414</v>
      </c>
    </row>
    <row r="559" spans="1:5" ht="12.75">
      <c r="A559" t="s">
        <v>84</v>
      </c>
      <c r="B559" t="s">
        <v>85</v>
      </c>
      <c r="C559" s="2">
        <v>10000</v>
      </c>
      <c r="D559" s="2">
        <v>2154.14</v>
      </c>
      <c r="E559" s="23">
        <f t="shared" si="8"/>
        <v>0.215414</v>
      </c>
    </row>
    <row r="560" spans="1:5" ht="12.75">
      <c r="A560" s="1" t="s">
        <v>151</v>
      </c>
      <c r="B560" s="1" t="s">
        <v>152</v>
      </c>
      <c r="C560" s="3">
        <v>5000</v>
      </c>
      <c r="D560" s="3">
        <v>0</v>
      </c>
      <c r="E560" s="30">
        <f t="shared" si="8"/>
        <v>0</v>
      </c>
    </row>
    <row r="561" spans="1:5" ht="12.75">
      <c r="A561" t="s">
        <v>226</v>
      </c>
      <c r="B561" t="s">
        <v>227</v>
      </c>
      <c r="C561" s="2">
        <v>5000</v>
      </c>
      <c r="D561" s="2">
        <v>0</v>
      </c>
      <c r="E561" s="23">
        <f t="shared" si="8"/>
        <v>0</v>
      </c>
    </row>
    <row r="562" spans="1:5" ht="12.75">
      <c r="A562" s="1" t="s">
        <v>180</v>
      </c>
      <c r="B562" s="1" t="s">
        <v>181</v>
      </c>
      <c r="C562" s="3">
        <v>25000</v>
      </c>
      <c r="D562" s="3">
        <f>D563</f>
        <v>11134.21</v>
      </c>
      <c r="E562" s="30">
        <f t="shared" si="8"/>
        <v>0.44536839999999994</v>
      </c>
    </row>
    <row r="563" spans="1:5" ht="12.75">
      <c r="A563" t="s">
        <v>182</v>
      </c>
      <c r="B563" t="s">
        <v>181</v>
      </c>
      <c r="C563" s="2">
        <v>25000</v>
      </c>
      <c r="D563" s="2">
        <v>11134.21</v>
      </c>
      <c r="E563" s="23">
        <f t="shared" si="8"/>
        <v>0.44536839999999994</v>
      </c>
    </row>
    <row r="564" spans="1:5" ht="12.75">
      <c r="A564" s="1" t="s">
        <v>193</v>
      </c>
      <c r="B564" s="1" t="s">
        <v>194</v>
      </c>
      <c r="C564" s="3">
        <v>3000</v>
      </c>
      <c r="D564" s="3">
        <f>D565</f>
        <v>1579.3</v>
      </c>
      <c r="E564" s="30">
        <f t="shared" si="8"/>
        <v>0.5264333333333333</v>
      </c>
    </row>
    <row r="565" spans="1:5" ht="12.75">
      <c r="A565" t="s">
        <v>195</v>
      </c>
      <c r="B565" t="s">
        <v>196</v>
      </c>
      <c r="C565" s="2">
        <v>3000</v>
      </c>
      <c r="D565" s="2">
        <v>1579.3</v>
      </c>
      <c r="E565" s="23">
        <f t="shared" si="8"/>
        <v>0.5264333333333333</v>
      </c>
    </row>
    <row r="566" spans="1:5" ht="12.75">
      <c r="A566" s="13" t="s">
        <v>456</v>
      </c>
      <c r="B566" s="13"/>
      <c r="C566" s="14">
        <v>42000</v>
      </c>
      <c r="D566" s="14">
        <f>D567</f>
        <v>13169.47</v>
      </c>
      <c r="E566" s="28">
        <f t="shared" si="8"/>
        <v>0.3135588095238095</v>
      </c>
    </row>
    <row r="567" spans="1:5" ht="12.75">
      <c r="A567" s="17" t="s">
        <v>455</v>
      </c>
      <c r="B567" s="17"/>
      <c r="C567" s="18">
        <v>42000</v>
      </c>
      <c r="D567" s="18">
        <f>D568</f>
        <v>13169.47</v>
      </c>
      <c r="E567" s="31">
        <f t="shared" si="8"/>
        <v>0.3135588095238095</v>
      </c>
    </row>
    <row r="568" spans="1:5" ht="12.75">
      <c r="A568" s="15" t="s">
        <v>11</v>
      </c>
      <c r="B568" s="15"/>
      <c r="C568" s="16">
        <v>42000</v>
      </c>
      <c r="D568" s="16">
        <f>D569+D571</f>
        <v>13169.47</v>
      </c>
      <c r="E568" s="29">
        <f t="shared" si="8"/>
        <v>0.3135588095238095</v>
      </c>
    </row>
    <row r="569" spans="1:5" ht="12.75">
      <c r="A569" s="1" t="s">
        <v>457</v>
      </c>
      <c r="B569" s="1" t="s">
        <v>458</v>
      </c>
      <c r="C569" s="3">
        <v>40000</v>
      </c>
      <c r="D569" s="3">
        <f>D570</f>
        <v>13169.47</v>
      </c>
      <c r="E569" s="30">
        <f t="shared" si="8"/>
        <v>0.32923674999999997</v>
      </c>
    </row>
    <row r="570" spans="1:5" ht="12.75">
      <c r="A570" t="s">
        <v>459</v>
      </c>
      <c r="B570" t="s">
        <v>458</v>
      </c>
      <c r="C570" s="2">
        <v>40000</v>
      </c>
      <c r="D570" s="2">
        <v>13169.47</v>
      </c>
      <c r="E570" s="23">
        <f t="shared" si="8"/>
        <v>0.32923674999999997</v>
      </c>
    </row>
    <row r="571" spans="1:5" ht="12.75">
      <c r="A571" s="1" t="s">
        <v>260</v>
      </c>
      <c r="B571" s="1" t="s">
        <v>261</v>
      </c>
      <c r="C571" s="3">
        <v>2000</v>
      </c>
      <c r="D571" s="3">
        <v>0</v>
      </c>
      <c r="E571" s="30">
        <f t="shared" si="8"/>
        <v>0</v>
      </c>
    </row>
    <row r="572" spans="1:5" ht="12.75">
      <c r="A572" t="s">
        <v>262</v>
      </c>
      <c r="B572" t="s">
        <v>263</v>
      </c>
      <c r="C572" s="2">
        <v>2000</v>
      </c>
      <c r="D572" s="2">
        <v>0</v>
      </c>
      <c r="E572" s="23">
        <f t="shared" si="8"/>
        <v>0</v>
      </c>
    </row>
  </sheetData>
  <sheetProtection/>
  <mergeCells count="7">
    <mergeCell ref="A7:C7"/>
    <mergeCell ref="A1:C1"/>
    <mergeCell ref="A2:B2"/>
    <mergeCell ref="A3:C3"/>
    <mergeCell ref="A4:B4"/>
    <mergeCell ref="A5:B5"/>
    <mergeCell ref="A6:C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7.57421875" style="32" customWidth="1"/>
    <col min="2" max="2" width="86.7109375" style="32" customWidth="1"/>
    <col min="3" max="3" width="17.8515625" style="32" customWidth="1"/>
    <col min="4" max="4" width="15.00390625" style="32" customWidth="1"/>
    <col min="5" max="5" width="14.28125" style="32" customWidth="1"/>
    <col min="6" max="6" width="12.7109375" style="32" bestFit="1" customWidth="1"/>
    <col min="7" max="7" width="11.7109375" style="32" bestFit="1" customWidth="1"/>
    <col min="8" max="8" width="11.140625" style="32" customWidth="1"/>
    <col min="9" max="16384" width="9.140625" style="32" customWidth="1"/>
  </cols>
  <sheetData>
    <row r="1" spans="1:5" ht="12.75">
      <c r="A1" s="57" t="s">
        <v>0</v>
      </c>
      <c r="B1" s="57"/>
      <c r="C1" s="57"/>
      <c r="D1" s="57"/>
      <c r="E1" s="57"/>
    </row>
    <row r="2" spans="1:2" ht="12.75">
      <c r="A2" s="57" t="s">
        <v>1</v>
      </c>
      <c r="B2" s="57"/>
    </row>
    <row r="3" spans="1:5" ht="12.75">
      <c r="A3" s="57" t="s">
        <v>460</v>
      </c>
      <c r="B3" s="57"/>
      <c r="C3" s="57"/>
      <c r="D3" s="57"/>
      <c r="E3" s="57"/>
    </row>
    <row r="4" spans="1:6" ht="12.75">
      <c r="A4" s="57" t="s">
        <v>580</v>
      </c>
      <c r="B4" s="57"/>
      <c r="E4" s="48"/>
      <c r="F4" s="49"/>
    </row>
    <row r="5" spans="1:6" ht="12.75">
      <c r="A5" s="57" t="s">
        <v>2</v>
      </c>
      <c r="B5" s="57"/>
      <c r="E5" s="48"/>
      <c r="F5" s="47"/>
    </row>
    <row r="6" spans="1:5" ht="12.75">
      <c r="A6" s="56" t="s">
        <v>579</v>
      </c>
      <c r="B6" s="57"/>
      <c r="C6" s="57"/>
      <c r="D6" s="57"/>
      <c r="E6" s="57"/>
    </row>
    <row r="7" spans="1:5" ht="12.75">
      <c r="A7" s="56" t="s">
        <v>578</v>
      </c>
      <c r="B7" s="57"/>
      <c r="C7" s="57"/>
      <c r="D7" s="57"/>
      <c r="E7" s="57"/>
    </row>
    <row r="9" spans="1:8" ht="38.25">
      <c r="A9" s="42" t="s">
        <v>3</v>
      </c>
      <c r="B9" s="42" t="s">
        <v>577</v>
      </c>
      <c r="C9" s="46" t="s">
        <v>576</v>
      </c>
      <c r="D9" s="46" t="s">
        <v>575</v>
      </c>
      <c r="E9" s="46" t="s">
        <v>461</v>
      </c>
      <c r="F9" s="46" t="s">
        <v>574</v>
      </c>
      <c r="G9" s="46" t="s">
        <v>573</v>
      </c>
      <c r="H9" s="46" t="s">
        <v>572</v>
      </c>
    </row>
    <row r="10" spans="1:8" ht="12.75">
      <c r="A10" s="42"/>
      <c r="B10" s="42"/>
      <c r="C10" s="46">
        <v>1</v>
      </c>
      <c r="D10" s="46">
        <v>2</v>
      </c>
      <c r="E10" s="46">
        <v>3</v>
      </c>
      <c r="F10" s="46">
        <v>4</v>
      </c>
      <c r="G10" s="46">
        <v>5</v>
      </c>
      <c r="H10" s="46">
        <v>6</v>
      </c>
    </row>
    <row r="11" spans="1:8" ht="12.75">
      <c r="A11" s="40" t="s">
        <v>1</v>
      </c>
      <c r="B11" s="40" t="s">
        <v>571</v>
      </c>
      <c r="C11" s="39">
        <f>C12+C16+C21+C24+C28+C30+C32</f>
        <v>4806254</v>
      </c>
      <c r="D11" s="39">
        <f>D12+D16+D21+D24+D28+D30+D32</f>
        <v>14907500</v>
      </c>
      <c r="E11" s="39">
        <v>15243000</v>
      </c>
      <c r="F11" s="39">
        <f>F12+F16+F21+F24+F28+F30+F32</f>
        <v>6210936.07</v>
      </c>
      <c r="G11" s="38">
        <f aca="true" t="shared" si="0" ref="G11:G27">F11/C11</f>
        <v>1.2922613057903307</v>
      </c>
      <c r="H11" s="38">
        <f aca="true" t="shared" si="1" ref="H11:H19">F11/E11</f>
        <v>0.40746152791445256</v>
      </c>
    </row>
    <row r="12" spans="1:8" ht="12.75">
      <c r="A12" s="37" t="s">
        <v>570</v>
      </c>
      <c r="B12" s="37" t="s">
        <v>569</v>
      </c>
      <c r="C12" s="36">
        <f>C13+C14+C15</f>
        <v>1405416</v>
      </c>
      <c r="D12" s="36">
        <f>D13+D14+D15</f>
        <v>3407500</v>
      </c>
      <c r="E12" s="36">
        <v>4057500</v>
      </c>
      <c r="F12" s="36">
        <f>F13+F14+F15</f>
        <v>1682502.9700000002</v>
      </c>
      <c r="G12" s="35">
        <f t="shared" si="0"/>
        <v>1.1971565500890842</v>
      </c>
      <c r="H12" s="35">
        <f t="shared" si="1"/>
        <v>0.41466493407270494</v>
      </c>
    </row>
    <row r="13" spans="1:8" ht="12.75">
      <c r="A13" s="32" t="s">
        <v>568</v>
      </c>
      <c r="B13" s="32" t="s">
        <v>567</v>
      </c>
      <c r="C13" s="34">
        <v>1389875</v>
      </c>
      <c r="D13" s="34">
        <v>3067500</v>
      </c>
      <c r="E13" s="34">
        <v>3667500</v>
      </c>
      <c r="F13" s="34">
        <v>1602875.83</v>
      </c>
      <c r="G13" s="33">
        <f t="shared" si="0"/>
        <v>1.1532517888299307</v>
      </c>
      <c r="H13" s="33">
        <f t="shared" si="1"/>
        <v>0.4370486244035447</v>
      </c>
    </row>
    <row r="14" spans="1:8" ht="12.75">
      <c r="A14" s="32" t="s">
        <v>566</v>
      </c>
      <c r="B14" s="32" t="s">
        <v>565</v>
      </c>
      <c r="C14" s="34">
        <v>12050</v>
      </c>
      <c r="D14" s="34">
        <v>200000</v>
      </c>
      <c r="E14" s="34">
        <v>200000</v>
      </c>
      <c r="F14" s="34">
        <v>66014.55</v>
      </c>
      <c r="G14" s="33">
        <f t="shared" si="0"/>
        <v>5.478385892116183</v>
      </c>
      <c r="H14" s="33">
        <f t="shared" si="1"/>
        <v>0.33007275</v>
      </c>
    </row>
    <row r="15" spans="1:8" ht="12.75">
      <c r="A15" s="32" t="s">
        <v>564</v>
      </c>
      <c r="B15" s="32" t="s">
        <v>563</v>
      </c>
      <c r="C15" s="34">
        <v>3491</v>
      </c>
      <c r="D15" s="34">
        <v>140000</v>
      </c>
      <c r="E15" s="34">
        <v>190000</v>
      </c>
      <c r="F15" s="34">
        <v>13612.59</v>
      </c>
      <c r="G15" s="33">
        <f t="shared" si="0"/>
        <v>3.8993382984818106</v>
      </c>
      <c r="H15" s="33">
        <f t="shared" si="1"/>
        <v>0.07164521052631578</v>
      </c>
    </row>
    <row r="16" spans="1:8" ht="12.75">
      <c r="A16" s="37" t="s">
        <v>562</v>
      </c>
      <c r="B16" s="37" t="s">
        <v>561</v>
      </c>
      <c r="C16" s="36">
        <f>C17+C18+C19+C20</f>
        <v>1440679</v>
      </c>
      <c r="D16" s="36">
        <f>D17+D18+D19+D20</f>
        <v>4150000</v>
      </c>
      <c r="E16" s="36">
        <v>3777000</v>
      </c>
      <c r="F16" s="36">
        <f>F17+F18+F19+F20</f>
        <v>1384186.21</v>
      </c>
      <c r="G16" s="35">
        <f t="shared" si="0"/>
        <v>0.960787385670229</v>
      </c>
      <c r="H16" s="35">
        <f t="shared" si="1"/>
        <v>0.3664776833465713</v>
      </c>
    </row>
    <row r="17" spans="1:8" ht="12.75">
      <c r="A17" s="32" t="s">
        <v>560</v>
      </c>
      <c r="B17" s="32" t="s">
        <v>559</v>
      </c>
      <c r="C17" s="34">
        <v>145000</v>
      </c>
      <c r="D17" s="34">
        <v>1800000</v>
      </c>
      <c r="E17" s="34">
        <v>1530000</v>
      </c>
      <c r="F17" s="34">
        <v>213769.73</v>
      </c>
      <c r="G17" s="33">
        <f t="shared" si="0"/>
        <v>1.474274</v>
      </c>
      <c r="H17" s="33">
        <f t="shared" si="1"/>
        <v>0.13971877777777778</v>
      </c>
    </row>
    <row r="18" spans="1:8" ht="12.75">
      <c r="A18" s="32" t="s">
        <v>558</v>
      </c>
      <c r="B18" s="32" t="s">
        <v>557</v>
      </c>
      <c r="C18" s="34">
        <v>1201325</v>
      </c>
      <c r="D18" s="34">
        <v>2300000</v>
      </c>
      <c r="E18" s="34">
        <v>2147000</v>
      </c>
      <c r="F18" s="34">
        <v>1167536.48</v>
      </c>
      <c r="G18" s="33">
        <f t="shared" si="0"/>
        <v>0.9718739558404261</v>
      </c>
      <c r="H18" s="33">
        <f t="shared" si="1"/>
        <v>0.543799012575687</v>
      </c>
    </row>
    <row r="19" spans="1:8" ht="12.75">
      <c r="A19" s="32" t="s">
        <v>556</v>
      </c>
      <c r="B19" s="32" t="s">
        <v>555</v>
      </c>
      <c r="C19" s="34">
        <v>91054</v>
      </c>
      <c r="D19" s="34">
        <v>50000</v>
      </c>
      <c r="E19" s="34">
        <v>100000</v>
      </c>
      <c r="F19" s="34">
        <v>0</v>
      </c>
      <c r="G19" s="33">
        <f t="shared" si="0"/>
        <v>0</v>
      </c>
      <c r="H19" s="33">
        <f t="shared" si="1"/>
        <v>0</v>
      </c>
    </row>
    <row r="20" spans="1:8" ht="12.75">
      <c r="A20" s="45">
        <v>636</v>
      </c>
      <c r="B20" s="44" t="s">
        <v>554</v>
      </c>
      <c r="C20" s="34">
        <v>3300</v>
      </c>
      <c r="D20" s="34">
        <v>0</v>
      </c>
      <c r="E20" s="34">
        <v>0</v>
      </c>
      <c r="F20" s="34">
        <v>2880</v>
      </c>
      <c r="G20" s="33">
        <f t="shared" si="0"/>
        <v>0.8727272727272727</v>
      </c>
      <c r="H20" s="33">
        <v>0</v>
      </c>
    </row>
    <row r="21" spans="1:8" ht="12.75">
      <c r="A21" s="37" t="s">
        <v>553</v>
      </c>
      <c r="B21" s="37" t="s">
        <v>552</v>
      </c>
      <c r="C21" s="36">
        <f>C22+C23</f>
        <v>668900</v>
      </c>
      <c r="D21" s="36">
        <f>D22+D23</f>
        <v>2450000</v>
      </c>
      <c r="E21" s="36">
        <v>3084500</v>
      </c>
      <c r="F21" s="36">
        <f>F22+F23</f>
        <v>1747001.43</v>
      </c>
      <c r="G21" s="35">
        <f t="shared" si="0"/>
        <v>2.6117527732097474</v>
      </c>
      <c r="H21" s="35">
        <f aca="true" t="shared" si="2" ref="H21:H34">F21/E21</f>
        <v>0.5663807521478359</v>
      </c>
    </row>
    <row r="22" spans="1:8" ht="12.75">
      <c r="A22" s="32" t="s">
        <v>551</v>
      </c>
      <c r="B22" s="32" t="s">
        <v>550</v>
      </c>
      <c r="C22" s="34">
        <v>9</v>
      </c>
      <c r="D22" s="34">
        <v>100000</v>
      </c>
      <c r="E22" s="34">
        <v>100000</v>
      </c>
      <c r="F22" s="34">
        <v>533.63</v>
      </c>
      <c r="G22" s="33">
        <f t="shared" si="0"/>
        <v>59.29222222222222</v>
      </c>
      <c r="H22" s="33">
        <f t="shared" si="2"/>
        <v>0.0053362999999999996</v>
      </c>
    </row>
    <row r="23" spans="1:8" ht="12.75">
      <c r="A23" s="32" t="s">
        <v>549</v>
      </c>
      <c r="B23" s="32" t="s">
        <v>548</v>
      </c>
      <c r="C23" s="34">
        <v>668891</v>
      </c>
      <c r="D23" s="34">
        <v>2350000</v>
      </c>
      <c r="E23" s="34">
        <v>2984500</v>
      </c>
      <c r="F23" s="34">
        <v>1746467.8</v>
      </c>
      <c r="G23" s="33">
        <f t="shared" si="0"/>
        <v>2.6109901314264956</v>
      </c>
      <c r="H23" s="33">
        <f t="shared" si="2"/>
        <v>0.5851793600268052</v>
      </c>
    </row>
    <row r="24" spans="1:8" ht="12.75">
      <c r="A24" s="37" t="s">
        <v>547</v>
      </c>
      <c r="B24" s="37" t="s">
        <v>546</v>
      </c>
      <c r="C24" s="36">
        <f>C25+C26+C27</f>
        <v>1151764</v>
      </c>
      <c r="D24" s="36">
        <f>D25+D26+D27</f>
        <v>1650000</v>
      </c>
      <c r="E24" s="36">
        <v>1787000</v>
      </c>
      <c r="F24" s="36">
        <f>F25+F26+F27</f>
        <v>886609.6699999999</v>
      </c>
      <c r="G24" s="35">
        <f t="shared" si="0"/>
        <v>0.7697841484887529</v>
      </c>
      <c r="H24" s="35">
        <f t="shared" si="2"/>
        <v>0.4961441913822048</v>
      </c>
    </row>
    <row r="25" spans="1:8" ht="12.75">
      <c r="A25" s="32" t="s">
        <v>545</v>
      </c>
      <c r="B25" s="32" t="s">
        <v>127</v>
      </c>
      <c r="C25" s="34">
        <v>67040</v>
      </c>
      <c r="D25" s="34">
        <v>50000</v>
      </c>
      <c r="E25" s="34">
        <v>100000</v>
      </c>
      <c r="F25" s="34">
        <v>30.68</v>
      </c>
      <c r="G25" s="33">
        <f t="shared" si="0"/>
        <v>0.00045763723150358</v>
      </c>
      <c r="H25" s="33">
        <f t="shared" si="2"/>
        <v>0.0003068</v>
      </c>
    </row>
    <row r="26" spans="1:8" ht="12.75">
      <c r="A26" s="32" t="s">
        <v>544</v>
      </c>
      <c r="B26" s="32" t="s">
        <v>543</v>
      </c>
      <c r="C26" s="34">
        <v>696672</v>
      </c>
      <c r="D26" s="34">
        <v>600000</v>
      </c>
      <c r="E26" s="34">
        <v>687000</v>
      </c>
      <c r="F26" s="34">
        <v>505391.17</v>
      </c>
      <c r="G26" s="33">
        <f t="shared" si="0"/>
        <v>0.725436317233935</v>
      </c>
      <c r="H26" s="33">
        <f t="shared" si="2"/>
        <v>0.7356494468704512</v>
      </c>
    </row>
    <row r="27" spans="1:8" ht="12.75">
      <c r="A27" s="32" t="s">
        <v>542</v>
      </c>
      <c r="B27" s="32" t="s">
        <v>541</v>
      </c>
      <c r="C27" s="34">
        <v>388052</v>
      </c>
      <c r="D27" s="34">
        <v>1000000</v>
      </c>
      <c r="E27" s="34">
        <v>1000000</v>
      </c>
      <c r="F27" s="34">
        <v>381187.82</v>
      </c>
      <c r="G27" s="33">
        <f t="shared" si="0"/>
        <v>0.9823111850989042</v>
      </c>
      <c r="H27" s="33">
        <f t="shared" si="2"/>
        <v>0.38118782</v>
      </c>
    </row>
    <row r="28" spans="1:8" ht="12.75">
      <c r="A28" s="37" t="s">
        <v>540</v>
      </c>
      <c r="B28" s="37" t="s">
        <v>539</v>
      </c>
      <c r="C28" s="36">
        <v>0</v>
      </c>
      <c r="D28" s="36">
        <f>D29</f>
        <v>50000</v>
      </c>
      <c r="E28" s="36">
        <v>50000</v>
      </c>
      <c r="F28" s="36">
        <f>F29</f>
        <v>0</v>
      </c>
      <c r="G28" s="35">
        <v>0</v>
      </c>
      <c r="H28" s="35">
        <f t="shared" si="2"/>
        <v>0</v>
      </c>
    </row>
    <row r="29" spans="1:8" ht="12.75">
      <c r="A29" s="32" t="s">
        <v>538</v>
      </c>
      <c r="B29" s="32" t="s">
        <v>537</v>
      </c>
      <c r="C29" s="34">
        <v>0</v>
      </c>
      <c r="D29" s="34">
        <v>50000</v>
      </c>
      <c r="E29" s="34">
        <v>50000</v>
      </c>
      <c r="F29" s="34">
        <v>0</v>
      </c>
      <c r="G29" s="33">
        <v>0</v>
      </c>
      <c r="H29" s="33">
        <f t="shared" si="2"/>
        <v>0</v>
      </c>
    </row>
    <row r="30" spans="1:8" ht="12.75">
      <c r="A30" s="37" t="s">
        <v>536</v>
      </c>
      <c r="B30" s="37" t="s">
        <v>535</v>
      </c>
      <c r="C30" s="36">
        <f>C31</f>
        <v>28265</v>
      </c>
      <c r="D30" s="36">
        <f>D31</f>
        <v>350000</v>
      </c>
      <c r="E30" s="36">
        <v>390000</v>
      </c>
      <c r="F30" s="36">
        <f>F31</f>
        <v>253014.1</v>
      </c>
      <c r="G30" s="35">
        <f>F30/C30</f>
        <v>8.951498319476384</v>
      </c>
      <c r="H30" s="35">
        <f t="shared" si="2"/>
        <v>0.6487541025641026</v>
      </c>
    </row>
    <row r="31" spans="1:8" ht="12.75">
      <c r="A31" s="32" t="s">
        <v>534</v>
      </c>
      <c r="B31" s="32" t="s">
        <v>533</v>
      </c>
      <c r="C31" s="34">
        <v>28265</v>
      </c>
      <c r="D31" s="34">
        <v>350000</v>
      </c>
      <c r="E31" s="34">
        <v>390000</v>
      </c>
      <c r="F31" s="34">
        <v>253014.1</v>
      </c>
      <c r="G31" s="33">
        <f>F31/C31</f>
        <v>8.951498319476384</v>
      </c>
      <c r="H31" s="33">
        <f t="shared" si="2"/>
        <v>0.6487541025641026</v>
      </c>
    </row>
    <row r="32" spans="1:8" ht="12.75">
      <c r="A32" s="37" t="s">
        <v>532</v>
      </c>
      <c r="B32" s="37" t="s">
        <v>531</v>
      </c>
      <c r="C32" s="36">
        <f>C33</f>
        <v>111230</v>
      </c>
      <c r="D32" s="36">
        <f>D33+D34</f>
        <v>2850000</v>
      </c>
      <c r="E32" s="36">
        <v>2097000</v>
      </c>
      <c r="F32" s="36">
        <f>F33+F34</f>
        <v>257621.69</v>
      </c>
      <c r="G32" s="35">
        <f>F32/C32</f>
        <v>2.316116964847613</v>
      </c>
      <c r="H32" s="35">
        <f t="shared" si="2"/>
        <v>0.1228524988078207</v>
      </c>
    </row>
    <row r="33" spans="1:8" ht="12.75">
      <c r="A33" s="32" t="s">
        <v>530</v>
      </c>
      <c r="B33" s="32" t="s">
        <v>529</v>
      </c>
      <c r="C33" s="34">
        <v>111230</v>
      </c>
      <c r="D33" s="34">
        <v>350000</v>
      </c>
      <c r="E33" s="34">
        <v>597000</v>
      </c>
      <c r="F33" s="34">
        <v>257621.69</v>
      </c>
      <c r="G33" s="33">
        <f>F33/C33</f>
        <v>2.316116964847613</v>
      </c>
      <c r="H33" s="33">
        <f t="shared" si="2"/>
        <v>0.4315271189279732</v>
      </c>
    </row>
    <row r="34" spans="1:8" ht="12.75">
      <c r="A34" s="32" t="s">
        <v>528</v>
      </c>
      <c r="B34" s="32" t="s">
        <v>527</v>
      </c>
      <c r="C34" s="34">
        <v>0</v>
      </c>
      <c r="D34" s="34">
        <v>2500000</v>
      </c>
      <c r="E34" s="34">
        <v>1500000</v>
      </c>
      <c r="F34" s="34">
        <v>0</v>
      </c>
      <c r="G34" s="33">
        <v>0</v>
      </c>
      <c r="H34" s="33">
        <f t="shared" si="2"/>
        <v>0</v>
      </c>
    </row>
    <row r="35" spans="1:8" ht="25.5">
      <c r="A35" s="42" t="s">
        <v>3</v>
      </c>
      <c r="B35" s="42" t="s">
        <v>4</v>
      </c>
      <c r="C35" s="43"/>
      <c r="D35" s="43"/>
      <c r="E35" s="42"/>
      <c r="F35" s="42"/>
      <c r="G35" s="41"/>
      <c r="H35" s="41"/>
    </row>
    <row r="36" spans="1:8" ht="12.75">
      <c r="A36" s="40" t="s">
        <v>1</v>
      </c>
      <c r="B36" s="40" t="s">
        <v>526</v>
      </c>
      <c r="C36" s="39">
        <f>C37+C41+C47+C49+C51+C53+C55+C59+C62+C68</f>
        <v>4778353</v>
      </c>
      <c r="D36" s="39">
        <f>D37+D41+D47+D49+D51+D53+D55+D59+D62+D68</f>
        <v>14907500</v>
      </c>
      <c r="E36" s="39">
        <v>15243000</v>
      </c>
      <c r="F36" s="39">
        <f>F37+F41+F47+F49+F51+F53+F55+F59+F62+F68</f>
        <v>4544140.510000001</v>
      </c>
      <c r="G36" s="38">
        <f aca="true" t="shared" si="3" ref="G36:G44">F36/C36</f>
        <v>0.9509846823790542</v>
      </c>
      <c r="H36" s="38">
        <f aca="true" t="shared" si="4" ref="H36:H64">F36/E36</f>
        <v>0.2981132657613331</v>
      </c>
    </row>
    <row r="37" spans="1:8" ht="12.75">
      <c r="A37" s="37" t="s">
        <v>525</v>
      </c>
      <c r="B37" s="37" t="s">
        <v>524</v>
      </c>
      <c r="C37" s="36">
        <f>C38+C39+C40</f>
        <v>1214217</v>
      </c>
      <c r="D37" s="36">
        <f>D38+D39+D40</f>
        <v>2969000</v>
      </c>
      <c r="E37" s="36">
        <v>3169000</v>
      </c>
      <c r="F37" s="36">
        <f>F38+F39+F40</f>
        <v>1370795.0700000003</v>
      </c>
      <c r="G37" s="35">
        <f t="shared" si="3"/>
        <v>1.1289539431584308</v>
      </c>
      <c r="H37" s="35">
        <f t="shared" si="4"/>
        <v>0.4325639223729884</v>
      </c>
    </row>
    <row r="38" spans="1:8" ht="12.75">
      <c r="A38" s="32" t="s">
        <v>523</v>
      </c>
      <c r="B38" s="32" t="s">
        <v>522</v>
      </c>
      <c r="C38" s="34">
        <v>1011448</v>
      </c>
      <c r="D38" s="34">
        <v>2360000</v>
      </c>
      <c r="E38" s="34">
        <v>2520000</v>
      </c>
      <c r="F38" s="34">
        <v>1149887.08</v>
      </c>
      <c r="G38" s="33">
        <f t="shared" si="3"/>
        <v>1.1368721674272924</v>
      </c>
      <c r="H38" s="33">
        <f t="shared" si="4"/>
        <v>0.45630439682539686</v>
      </c>
    </row>
    <row r="39" spans="1:8" ht="12.75">
      <c r="A39" s="32" t="s">
        <v>521</v>
      </c>
      <c r="B39" s="32" t="s">
        <v>32</v>
      </c>
      <c r="C39" s="34">
        <v>35880</v>
      </c>
      <c r="D39" s="34">
        <v>159000</v>
      </c>
      <c r="E39" s="34">
        <v>165000</v>
      </c>
      <c r="F39" s="34">
        <v>31176.62</v>
      </c>
      <c r="G39" s="33">
        <f t="shared" si="3"/>
        <v>0.8689136008918618</v>
      </c>
      <c r="H39" s="33">
        <f t="shared" si="4"/>
        <v>0.1889492121212121</v>
      </c>
    </row>
    <row r="40" spans="1:8" ht="12.75">
      <c r="A40" s="32" t="s">
        <v>520</v>
      </c>
      <c r="B40" s="32" t="s">
        <v>519</v>
      </c>
      <c r="C40" s="34">
        <v>166889</v>
      </c>
      <c r="D40" s="34">
        <v>450000</v>
      </c>
      <c r="E40" s="34">
        <v>484000</v>
      </c>
      <c r="F40" s="34">
        <v>189731.37</v>
      </c>
      <c r="G40" s="33">
        <f t="shared" si="3"/>
        <v>1.136871633241256</v>
      </c>
      <c r="H40" s="33">
        <f t="shared" si="4"/>
        <v>0.39200696280991737</v>
      </c>
    </row>
    <row r="41" spans="1:8" ht="12.75">
      <c r="A41" s="37" t="s">
        <v>518</v>
      </c>
      <c r="B41" s="37" t="s">
        <v>517</v>
      </c>
      <c r="C41" s="36">
        <f>C42+C43+C44+C45+C46</f>
        <v>1887599</v>
      </c>
      <c r="D41" s="36">
        <f>D42+D43+D44+D45+D46</f>
        <v>4209500</v>
      </c>
      <c r="E41" s="36">
        <v>4983000</v>
      </c>
      <c r="F41" s="36">
        <f>F42+F43+F44+F45+F46</f>
        <v>1432091.7599999998</v>
      </c>
      <c r="G41" s="35">
        <f t="shared" si="3"/>
        <v>0.7586843180145781</v>
      </c>
      <c r="H41" s="35">
        <f t="shared" si="4"/>
        <v>0.2873954966887417</v>
      </c>
    </row>
    <row r="42" spans="1:8" ht="12.75">
      <c r="A42" s="32" t="s">
        <v>516</v>
      </c>
      <c r="B42" s="32" t="s">
        <v>515</v>
      </c>
      <c r="C42" s="34">
        <v>35044</v>
      </c>
      <c r="D42" s="34">
        <v>169000</v>
      </c>
      <c r="E42" s="34">
        <v>169000</v>
      </c>
      <c r="F42" s="34">
        <v>37998.47</v>
      </c>
      <c r="G42" s="33">
        <f t="shared" si="3"/>
        <v>1.0843074420728227</v>
      </c>
      <c r="H42" s="33">
        <f t="shared" si="4"/>
        <v>0.2248430177514793</v>
      </c>
    </row>
    <row r="43" spans="1:8" ht="12.75">
      <c r="A43" s="32" t="s">
        <v>514</v>
      </c>
      <c r="B43" s="32" t="s">
        <v>513</v>
      </c>
      <c r="C43" s="34">
        <v>222004</v>
      </c>
      <c r="D43" s="34">
        <v>594500</v>
      </c>
      <c r="E43" s="34">
        <v>1206500</v>
      </c>
      <c r="F43" s="34">
        <v>442935.97</v>
      </c>
      <c r="G43" s="33">
        <f t="shared" si="3"/>
        <v>1.995171123042828</v>
      </c>
      <c r="H43" s="33">
        <f t="shared" si="4"/>
        <v>0.36712471612101116</v>
      </c>
    </row>
    <row r="44" spans="1:8" ht="12.75">
      <c r="A44" s="32" t="s">
        <v>512</v>
      </c>
      <c r="B44" s="32" t="s">
        <v>511</v>
      </c>
      <c r="C44" s="34">
        <v>1203308</v>
      </c>
      <c r="D44" s="34">
        <v>2840500</v>
      </c>
      <c r="E44" s="34">
        <v>3012000</v>
      </c>
      <c r="F44" s="34">
        <v>828544.38</v>
      </c>
      <c r="G44" s="33">
        <f t="shared" si="3"/>
        <v>0.6885555319170155</v>
      </c>
      <c r="H44" s="33">
        <f t="shared" si="4"/>
        <v>0.2750811354581673</v>
      </c>
    </row>
    <row r="45" spans="1:8" ht="12.75">
      <c r="A45" s="32" t="s">
        <v>510</v>
      </c>
      <c r="B45" s="32" t="s">
        <v>110</v>
      </c>
      <c r="C45" s="34">
        <v>0</v>
      </c>
      <c r="D45" s="34">
        <v>2000</v>
      </c>
      <c r="E45" s="34">
        <v>2000</v>
      </c>
      <c r="F45" s="34">
        <v>0</v>
      </c>
      <c r="G45" s="33">
        <v>0</v>
      </c>
      <c r="H45" s="33">
        <f t="shared" si="4"/>
        <v>0</v>
      </c>
    </row>
    <row r="46" spans="1:8" ht="12.75">
      <c r="A46" s="32" t="s">
        <v>509</v>
      </c>
      <c r="B46" s="32" t="s">
        <v>181</v>
      </c>
      <c r="C46" s="34">
        <v>427243</v>
      </c>
      <c r="D46" s="34">
        <v>603500</v>
      </c>
      <c r="E46" s="34">
        <v>593500</v>
      </c>
      <c r="F46" s="34">
        <v>122612.94</v>
      </c>
      <c r="G46" s="33">
        <f>F46/C46</f>
        <v>0.2869864222468244</v>
      </c>
      <c r="H46" s="33">
        <f t="shared" si="4"/>
        <v>0.20659299073294018</v>
      </c>
    </row>
    <row r="47" spans="1:8" ht="12.75">
      <c r="A47" s="37" t="s">
        <v>508</v>
      </c>
      <c r="B47" s="37" t="s">
        <v>507</v>
      </c>
      <c r="C47" s="36">
        <f>C48</f>
        <v>71885</v>
      </c>
      <c r="D47" s="36">
        <f>D48</f>
        <v>99000</v>
      </c>
      <c r="E47" s="36">
        <v>109000</v>
      </c>
      <c r="F47" s="36">
        <f>F48</f>
        <v>18801.92</v>
      </c>
      <c r="G47" s="35">
        <f>F47/C47</f>
        <v>0.26155554009876886</v>
      </c>
      <c r="H47" s="35">
        <f t="shared" si="4"/>
        <v>0.17249467889908254</v>
      </c>
    </row>
    <row r="48" spans="1:8" ht="12.75">
      <c r="A48" s="32" t="s">
        <v>506</v>
      </c>
      <c r="B48" s="32" t="s">
        <v>505</v>
      </c>
      <c r="C48" s="34">
        <v>71885</v>
      </c>
      <c r="D48" s="34">
        <v>99000</v>
      </c>
      <c r="E48" s="34">
        <v>109000</v>
      </c>
      <c r="F48" s="34">
        <v>18801.92</v>
      </c>
      <c r="G48" s="33">
        <f>F48/C48</f>
        <v>0.26155554009876886</v>
      </c>
      <c r="H48" s="33">
        <f t="shared" si="4"/>
        <v>0.17249467889908254</v>
      </c>
    </row>
    <row r="49" spans="1:8" ht="12.75">
      <c r="A49" s="37" t="s">
        <v>504</v>
      </c>
      <c r="B49" s="37" t="s">
        <v>503</v>
      </c>
      <c r="C49" s="36">
        <v>0</v>
      </c>
      <c r="D49" s="36">
        <f>D50</f>
        <v>100000</v>
      </c>
      <c r="E49" s="36">
        <v>100000</v>
      </c>
      <c r="F49" s="36">
        <v>0</v>
      </c>
      <c r="G49" s="35">
        <v>0</v>
      </c>
      <c r="H49" s="35">
        <f t="shared" si="4"/>
        <v>0</v>
      </c>
    </row>
    <row r="50" spans="1:8" ht="12.75">
      <c r="A50" s="32" t="s">
        <v>502</v>
      </c>
      <c r="B50" s="32" t="s">
        <v>334</v>
      </c>
      <c r="C50" s="34">
        <v>0</v>
      </c>
      <c r="D50" s="34">
        <v>100000</v>
      </c>
      <c r="E50" s="34">
        <v>100000</v>
      </c>
      <c r="F50" s="34">
        <v>0</v>
      </c>
      <c r="G50" s="33">
        <v>0</v>
      </c>
      <c r="H50" s="33">
        <f t="shared" si="4"/>
        <v>0</v>
      </c>
    </row>
    <row r="51" spans="1:8" ht="12.75">
      <c r="A51" s="37" t="s">
        <v>501</v>
      </c>
      <c r="B51" s="37" t="s">
        <v>500</v>
      </c>
      <c r="C51" s="36">
        <v>0</v>
      </c>
      <c r="D51" s="36">
        <v>0</v>
      </c>
      <c r="E51" s="36">
        <v>1000000</v>
      </c>
      <c r="F51" s="36">
        <v>0</v>
      </c>
      <c r="G51" s="35">
        <v>0</v>
      </c>
      <c r="H51" s="35">
        <f t="shared" si="4"/>
        <v>0</v>
      </c>
    </row>
    <row r="52" spans="1:8" ht="12.75">
      <c r="A52" s="32" t="s">
        <v>499</v>
      </c>
      <c r="B52" s="32" t="s">
        <v>498</v>
      </c>
      <c r="C52" s="34">
        <v>0</v>
      </c>
      <c r="D52" s="34">
        <v>0</v>
      </c>
      <c r="E52" s="34">
        <v>1000000</v>
      </c>
      <c r="F52" s="34">
        <v>0</v>
      </c>
      <c r="G52" s="33">
        <v>0</v>
      </c>
      <c r="H52" s="33">
        <f t="shared" si="4"/>
        <v>0</v>
      </c>
    </row>
    <row r="53" spans="1:8" ht="12.75">
      <c r="A53" s="37" t="s">
        <v>497</v>
      </c>
      <c r="B53" s="37" t="s">
        <v>496</v>
      </c>
      <c r="C53" s="36">
        <f>C54</f>
        <v>111737</v>
      </c>
      <c r="D53" s="36">
        <f>D54</f>
        <v>345000</v>
      </c>
      <c r="E53" s="36">
        <v>345000</v>
      </c>
      <c r="F53" s="36">
        <f>F54</f>
        <v>111357.02</v>
      </c>
      <c r="G53" s="35">
        <f>F53/C53</f>
        <v>0.9965993359406464</v>
      </c>
      <c r="H53" s="35">
        <f t="shared" si="4"/>
        <v>0.3227739710144928</v>
      </c>
    </row>
    <row r="54" spans="1:8" ht="12.75">
      <c r="A54" s="32" t="s">
        <v>495</v>
      </c>
      <c r="B54" s="32" t="s">
        <v>494</v>
      </c>
      <c r="C54" s="34">
        <v>111737</v>
      </c>
      <c r="D54" s="34">
        <v>345000</v>
      </c>
      <c r="E54" s="34">
        <v>345000</v>
      </c>
      <c r="F54" s="34">
        <v>111357.02</v>
      </c>
      <c r="G54" s="33">
        <f>F54/C54</f>
        <v>0.9965993359406464</v>
      </c>
      <c r="H54" s="33">
        <f t="shared" si="4"/>
        <v>0.3227739710144928</v>
      </c>
    </row>
    <row r="55" spans="1:8" ht="12.75">
      <c r="A55" s="37" t="s">
        <v>493</v>
      </c>
      <c r="B55" s="37" t="s">
        <v>492</v>
      </c>
      <c r="C55" s="36">
        <f>C56+C57+C58</f>
        <v>381980</v>
      </c>
      <c r="D55" s="36">
        <f>D56+D57</f>
        <v>1238000</v>
      </c>
      <c r="E55" s="36">
        <v>1738000</v>
      </c>
      <c r="F55" s="36">
        <f>F56+F57+F58</f>
        <v>912241.42</v>
      </c>
      <c r="G55" s="35">
        <f>F55/C55</f>
        <v>2.388191580711032</v>
      </c>
      <c r="H55" s="35">
        <f t="shared" si="4"/>
        <v>0.5248799884925202</v>
      </c>
    </row>
    <row r="56" spans="1:8" ht="12.75">
      <c r="A56" s="32" t="s">
        <v>491</v>
      </c>
      <c r="B56" s="32" t="s">
        <v>490</v>
      </c>
      <c r="C56" s="34">
        <v>216096</v>
      </c>
      <c r="D56" s="34">
        <v>988000</v>
      </c>
      <c r="E56" s="34">
        <v>1188000</v>
      </c>
      <c r="F56" s="34">
        <v>628643.4</v>
      </c>
      <c r="G56" s="33">
        <f>F56/C56</f>
        <v>2.90909318080853</v>
      </c>
      <c r="H56" s="33">
        <f t="shared" si="4"/>
        <v>0.5291611111111111</v>
      </c>
    </row>
    <row r="57" spans="1:8" ht="12.75">
      <c r="A57" s="32" t="s">
        <v>489</v>
      </c>
      <c r="B57" s="32" t="s">
        <v>488</v>
      </c>
      <c r="C57" s="34">
        <v>165884</v>
      </c>
      <c r="D57" s="34">
        <v>250000</v>
      </c>
      <c r="E57" s="34">
        <v>250000</v>
      </c>
      <c r="F57" s="34">
        <v>12254.52</v>
      </c>
      <c r="G57" s="33">
        <f>F57/C57</f>
        <v>0.07387403245641533</v>
      </c>
      <c r="H57" s="33">
        <f t="shared" si="4"/>
        <v>0.04901808</v>
      </c>
    </row>
    <row r="58" spans="1:8" ht="12.75">
      <c r="A58" s="32" t="s">
        <v>487</v>
      </c>
      <c r="B58" s="32" t="s">
        <v>486</v>
      </c>
      <c r="C58" s="34">
        <v>0</v>
      </c>
      <c r="D58" s="34">
        <v>0</v>
      </c>
      <c r="E58" s="34">
        <v>300000</v>
      </c>
      <c r="F58" s="34">
        <v>271343.5</v>
      </c>
      <c r="G58" s="33">
        <v>0</v>
      </c>
      <c r="H58" s="33">
        <f t="shared" si="4"/>
        <v>0.9044783333333334</v>
      </c>
    </row>
    <row r="59" spans="1:8" ht="12.75">
      <c r="A59" s="37" t="s">
        <v>485</v>
      </c>
      <c r="B59" s="37" t="s">
        <v>484</v>
      </c>
      <c r="C59" s="36">
        <f>C60+C61</f>
        <v>0</v>
      </c>
      <c r="D59" s="36">
        <f>D60+D61</f>
        <v>410000</v>
      </c>
      <c r="E59" s="36">
        <v>550000</v>
      </c>
      <c r="F59" s="36">
        <f>F60+F61</f>
        <v>188946</v>
      </c>
      <c r="G59" s="35">
        <v>0</v>
      </c>
      <c r="H59" s="35">
        <f t="shared" si="4"/>
        <v>0.3435381818181818</v>
      </c>
    </row>
    <row r="60" spans="1:8" ht="12.75">
      <c r="A60" s="32" t="s">
        <v>483</v>
      </c>
      <c r="B60" s="32" t="s">
        <v>482</v>
      </c>
      <c r="C60" s="34">
        <v>0</v>
      </c>
      <c r="D60" s="34">
        <v>60000</v>
      </c>
      <c r="E60" s="34">
        <v>200000</v>
      </c>
      <c r="F60" s="34">
        <v>188946</v>
      </c>
      <c r="G60" s="33">
        <v>0</v>
      </c>
      <c r="H60" s="33">
        <f t="shared" si="4"/>
        <v>0.94473</v>
      </c>
    </row>
    <row r="61" spans="1:8" ht="12.75">
      <c r="A61" s="32" t="s">
        <v>481</v>
      </c>
      <c r="B61" s="32" t="s">
        <v>480</v>
      </c>
      <c r="C61" s="34">
        <v>0</v>
      </c>
      <c r="D61" s="34">
        <v>350000</v>
      </c>
      <c r="E61" s="34">
        <v>350000</v>
      </c>
      <c r="F61" s="34">
        <v>0</v>
      </c>
      <c r="G61" s="33">
        <v>0</v>
      </c>
      <c r="H61" s="33">
        <f t="shared" si="4"/>
        <v>0</v>
      </c>
    </row>
    <row r="62" spans="1:8" ht="12.75">
      <c r="A62" s="37" t="s">
        <v>479</v>
      </c>
      <c r="B62" s="37" t="s">
        <v>478</v>
      </c>
      <c r="C62" s="36">
        <f>C63+C64+C65+C66+C67</f>
        <v>560935</v>
      </c>
      <c r="D62" s="36">
        <f>D63+D64+D65+D66+D67</f>
        <v>5007000</v>
      </c>
      <c r="E62" s="36">
        <v>2719000</v>
      </c>
      <c r="F62" s="36">
        <f>F63+F64+F65+F66+F67</f>
        <v>229357.96</v>
      </c>
      <c r="G62" s="35">
        <f>F62/C62</f>
        <v>0.40888509363830033</v>
      </c>
      <c r="H62" s="35">
        <f t="shared" si="4"/>
        <v>0.08435379183523353</v>
      </c>
    </row>
    <row r="63" spans="1:8" ht="12.75">
      <c r="A63" s="32" t="s">
        <v>477</v>
      </c>
      <c r="B63" s="32" t="s">
        <v>476</v>
      </c>
      <c r="C63" s="34">
        <v>524862</v>
      </c>
      <c r="D63" s="34">
        <v>3990000</v>
      </c>
      <c r="E63" s="34">
        <v>2397000</v>
      </c>
      <c r="F63" s="34">
        <v>168659.74</v>
      </c>
      <c r="G63" s="33">
        <f>F63/C63</f>
        <v>0.3213411144262682</v>
      </c>
      <c r="H63" s="33">
        <f t="shared" si="4"/>
        <v>0.07036284522319566</v>
      </c>
    </row>
    <row r="64" spans="1:8" ht="12.75">
      <c r="A64" s="32" t="s">
        <v>475</v>
      </c>
      <c r="B64" s="32" t="s">
        <v>474</v>
      </c>
      <c r="C64" s="34">
        <v>17241</v>
      </c>
      <c r="D64" s="34">
        <v>50000</v>
      </c>
      <c r="E64" s="34">
        <v>255000</v>
      </c>
      <c r="F64" s="34">
        <v>46193.75</v>
      </c>
      <c r="G64" s="33">
        <f>F64/C64</f>
        <v>2.6792964445217793</v>
      </c>
      <c r="H64" s="33">
        <f t="shared" si="4"/>
        <v>0.18115196078431373</v>
      </c>
    </row>
    <row r="65" spans="1:8" ht="12.75">
      <c r="A65" s="32" t="s">
        <v>473</v>
      </c>
      <c r="B65" s="32" t="s">
        <v>472</v>
      </c>
      <c r="C65" s="34">
        <v>0</v>
      </c>
      <c r="D65" s="34">
        <v>900000</v>
      </c>
      <c r="E65" s="34">
        <v>0</v>
      </c>
      <c r="F65" s="34">
        <v>0</v>
      </c>
      <c r="G65" s="33">
        <v>0</v>
      </c>
      <c r="H65" s="33">
        <v>0</v>
      </c>
    </row>
    <row r="66" spans="1:8" ht="12.75">
      <c r="A66" s="32" t="s">
        <v>471</v>
      </c>
      <c r="B66" s="32" t="s">
        <v>470</v>
      </c>
      <c r="C66" s="34">
        <v>18832</v>
      </c>
      <c r="D66" s="34">
        <v>40000</v>
      </c>
      <c r="E66" s="34">
        <v>40000</v>
      </c>
      <c r="F66" s="34">
        <v>13169.47</v>
      </c>
      <c r="G66" s="33">
        <f>F66/C66</f>
        <v>0.6993134027187765</v>
      </c>
      <c r="H66" s="33">
        <f>F66/E66</f>
        <v>0.32923674999999997</v>
      </c>
    </row>
    <row r="67" spans="1:8" ht="12.75">
      <c r="A67" s="32" t="s">
        <v>469</v>
      </c>
      <c r="B67" s="32" t="s">
        <v>468</v>
      </c>
      <c r="C67" s="34">
        <v>0</v>
      </c>
      <c r="D67" s="34">
        <v>27000</v>
      </c>
      <c r="E67" s="34">
        <v>27000</v>
      </c>
      <c r="F67" s="34">
        <v>1335</v>
      </c>
      <c r="G67" s="33">
        <v>0</v>
      </c>
      <c r="H67" s="33">
        <f>F67/E67</f>
        <v>0.049444444444444444</v>
      </c>
    </row>
    <row r="68" spans="1:8" ht="12.75">
      <c r="A68" s="37" t="s">
        <v>467</v>
      </c>
      <c r="B68" s="37" t="s">
        <v>466</v>
      </c>
      <c r="C68" s="36">
        <f>C69</f>
        <v>550000</v>
      </c>
      <c r="D68" s="36">
        <f>D69</f>
        <v>530000</v>
      </c>
      <c r="E68" s="36">
        <v>530000</v>
      </c>
      <c r="F68" s="36">
        <f>F69</f>
        <v>280549.36</v>
      </c>
      <c r="G68" s="35">
        <f>F68/C68</f>
        <v>0.5100897454545454</v>
      </c>
      <c r="H68" s="35">
        <f>F68/E68</f>
        <v>0.5293384150943395</v>
      </c>
    </row>
    <row r="69" spans="1:8" ht="12.75">
      <c r="A69" s="32" t="s">
        <v>465</v>
      </c>
      <c r="B69" s="32" t="s">
        <v>464</v>
      </c>
      <c r="C69" s="34">
        <v>550000</v>
      </c>
      <c r="D69" s="34">
        <v>530000</v>
      </c>
      <c r="E69" s="34">
        <v>530000</v>
      </c>
      <c r="F69" s="34">
        <v>280549.36</v>
      </c>
      <c r="G69" s="33">
        <f>F69/C69</f>
        <v>0.5100897454545454</v>
      </c>
      <c r="H69" s="33">
        <f>F69/E69</f>
        <v>0.5293384150943395</v>
      </c>
    </row>
  </sheetData>
  <sheetProtection/>
  <mergeCells count="7">
    <mergeCell ref="A7:E7"/>
    <mergeCell ref="A1:E1"/>
    <mergeCell ref="A2:B2"/>
    <mergeCell ref="A3:E3"/>
    <mergeCell ref="A4:B4"/>
    <mergeCell ref="A5:B5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101.421875" style="0" bestFit="1" customWidth="1"/>
    <col min="3" max="3" width="14.28125" style="0" customWidth="1"/>
    <col min="4" max="4" width="12.7109375" style="0" bestFit="1" customWidth="1"/>
    <col min="5" max="5" width="12.28125" style="0" bestFit="1" customWidth="1"/>
    <col min="6" max="6" width="8.7109375" style="0" bestFit="1" customWidth="1"/>
    <col min="7" max="7" width="8.00390625" style="0" customWidth="1"/>
    <col min="10" max="10" width="11.7109375" style="0" bestFit="1" customWidth="1"/>
  </cols>
  <sheetData>
    <row r="1" spans="1:7" ht="12.75">
      <c r="A1" s="57" t="s">
        <v>0</v>
      </c>
      <c r="B1" s="57"/>
      <c r="C1" s="57"/>
      <c r="D1" s="57"/>
      <c r="E1" s="32"/>
      <c r="F1" s="32"/>
      <c r="G1" s="32"/>
    </row>
    <row r="2" spans="1:7" ht="12.75">
      <c r="A2" s="57" t="s">
        <v>1</v>
      </c>
      <c r="B2" s="57"/>
      <c r="C2" s="32"/>
      <c r="D2" s="32"/>
      <c r="E2" s="32"/>
      <c r="F2" s="32"/>
      <c r="G2" s="32"/>
    </row>
    <row r="3" spans="1:7" ht="12.75">
      <c r="A3" s="57" t="s">
        <v>581</v>
      </c>
      <c r="B3" s="57"/>
      <c r="C3" s="57"/>
      <c r="D3" s="57"/>
      <c r="E3" s="32"/>
      <c r="F3" s="32"/>
      <c r="G3" s="32"/>
    </row>
    <row r="4" spans="1:7" ht="12.75">
      <c r="A4" s="57" t="s">
        <v>580</v>
      </c>
      <c r="B4" s="57"/>
      <c r="C4" s="32"/>
      <c r="D4" s="48"/>
      <c r="E4" s="49"/>
      <c r="F4" s="32"/>
      <c r="G4" s="32"/>
    </row>
    <row r="5" spans="1:7" ht="12.75">
      <c r="A5" s="57" t="s">
        <v>2</v>
      </c>
      <c r="B5" s="57"/>
      <c r="C5" s="32"/>
      <c r="D5" s="48"/>
      <c r="E5" s="47"/>
      <c r="F5" s="32"/>
      <c r="G5" s="32"/>
    </row>
    <row r="7" spans="1:7" ht="12.75">
      <c r="A7" s="56" t="s">
        <v>597</v>
      </c>
      <c r="B7" s="57"/>
      <c r="C7" s="57"/>
      <c r="D7" s="57"/>
      <c r="E7" s="32"/>
      <c r="F7" s="32"/>
      <c r="G7" s="32"/>
    </row>
    <row r="8" spans="1:7" ht="12.75">
      <c r="A8" s="56" t="s">
        <v>578</v>
      </c>
      <c r="B8" s="57"/>
      <c r="C8" s="57"/>
      <c r="D8" s="57"/>
      <c r="E8" s="32"/>
      <c r="F8" s="32"/>
      <c r="G8" s="32"/>
    </row>
    <row r="9" spans="1:7" ht="25.5">
      <c r="A9" s="32"/>
      <c r="B9" s="32"/>
      <c r="C9" s="50" t="s">
        <v>575</v>
      </c>
      <c r="D9" s="50" t="s">
        <v>461</v>
      </c>
      <c r="E9" s="50" t="s">
        <v>594</v>
      </c>
      <c r="F9" s="50" t="s">
        <v>595</v>
      </c>
      <c r="G9" s="50" t="s">
        <v>596</v>
      </c>
    </row>
    <row r="10" spans="3:7" ht="12.75">
      <c r="C10" s="52">
        <v>1</v>
      </c>
      <c r="D10" s="52">
        <v>2</v>
      </c>
      <c r="E10" s="52">
        <v>3</v>
      </c>
      <c r="F10" s="52">
        <v>4</v>
      </c>
      <c r="G10" s="52">
        <v>5</v>
      </c>
    </row>
    <row r="11" spans="1:7" ht="12.75">
      <c r="A11" s="37" t="s">
        <v>582</v>
      </c>
      <c r="B11" s="37" t="s">
        <v>583</v>
      </c>
      <c r="C11" s="32"/>
      <c r="D11" s="32"/>
      <c r="E11" s="32"/>
      <c r="F11" s="32"/>
      <c r="G11" s="32"/>
    </row>
    <row r="12" spans="1:10" ht="12.75">
      <c r="A12" s="32"/>
      <c r="B12" s="37" t="s">
        <v>584</v>
      </c>
      <c r="C12" s="36">
        <v>11707500</v>
      </c>
      <c r="D12" s="36">
        <v>12756000</v>
      </c>
      <c r="E12" s="36">
        <v>5700300.28</v>
      </c>
      <c r="F12" s="53">
        <f>E12/C12</f>
        <v>0.4868930412128977</v>
      </c>
      <c r="G12" s="35">
        <f>E12/D12</f>
        <v>0.44687208215741614</v>
      </c>
      <c r="J12" s="2"/>
    </row>
    <row r="13" spans="1:7" ht="12.75">
      <c r="A13" s="37" t="s">
        <v>1</v>
      </c>
      <c r="B13" s="37" t="s">
        <v>585</v>
      </c>
      <c r="C13" s="36">
        <v>3200000</v>
      </c>
      <c r="D13" s="36">
        <v>2487000</v>
      </c>
      <c r="E13" s="36">
        <v>510635.79</v>
      </c>
      <c r="F13" s="53">
        <f>E13/C13</f>
        <v>0.159573684375</v>
      </c>
      <c r="G13" s="35">
        <f>E13/D13</f>
        <v>0.20532199034981904</v>
      </c>
    </row>
    <row r="14" spans="1:7" ht="12.75">
      <c r="A14" s="37" t="s">
        <v>1</v>
      </c>
      <c r="B14" s="37" t="s">
        <v>586</v>
      </c>
      <c r="C14" s="36">
        <v>8960500</v>
      </c>
      <c r="D14" s="36">
        <v>11444000</v>
      </c>
      <c r="E14" s="36">
        <v>4125836.55</v>
      </c>
      <c r="F14" s="53">
        <f>E14/C14</f>
        <v>0.4604471346465041</v>
      </c>
      <c r="G14" s="35">
        <f>E14/D14</f>
        <v>0.36052399073750435</v>
      </c>
    </row>
    <row r="15" spans="1:7" ht="12.75">
      <c r="A15" s="37" t="s">
        <v>1</v>
      </c>
      <c r="B15" s="37" t="s">
        <v>587</v>
      </c>
      <c r="C15" s="36">
        <v>5417000</v>
      </c>
      <c r="D15" s="36">
        <v>3269000</v>
      </c>
      <c r="E15" s="36">
        <v>418303.96</v>
      </c>
      <c r="F15" s="53">
        <f>E15/C15</f>
        <v>0.07722059442495847</v>
      </c>
      <c r="G15" s="35">
        <f>E15/D15</f>
        <v>0.12796083205873357</v>
      </c>
    </row>
    <row r="16" spans="1:7" ht="12.75">
      <c r="A16" s="37" t="s">
        <v>1</v>
      </c>
      <c r="B16" s="37" t="s">
        <v>588</v>
      </c>
      <c r="C16" s="36">
        <v>530000</v>
      </c>
      <c r="D16" s="36">
        <v>530000</v>
      </c>
      <c r="E16" s="36">
        <v>1666795.56</v>
      </c>
      <c r="F16" s="53">
        <f>E16/C16</f>
        <v>3.144897283018868</v>
      </c>
      <c r="G16" s="35">
        <f>E16/D16</f>
        <v>3.144897283018868</v>
      </c>
    </row>
    <row r="18" spans="1:7" ht="12.75">
      <c r="A18" s="37" t="s">
        <v>589</v>
      </c>
      <c r="B18" s="37" t="s">
        <v>590</v>
      </c>
      <c r="C18" s="32"/>
      <c r="D18" s="32"/>
      <c r="E18" s="32"/>
      <c r="F18" s="32"/>
      <c r="G18" s="32"/>
    </row>
    <row r="19" spans="1:7" ht="12.75">
      <c r="A19" s="32"/>
      <c r="B19" s="37" t="s">
        <v>591</v>
      </c>
      <c r="C19" s="36">
        <v>0</v>
      </c>
      <c r="D19" s="36">
        <v>0</v>
      </c>
      <c r="E19" s="36"/>
      <c r="F19" s="51"/>
      <c r="G19" s="36"/>
    </row>
    <row r="20" spans="1:7" ht="12.75">
      <c r="A20" s="37" t="s">
        <v>1</v>
      </c>
      <c r="B20" s="37" t="s">
        <v>592</v>
      </c>
      <c r="C20" s="36">
        <v>530000</v>
      </c>
      <c r="D20" s="36">
        <v>530000</v>
      </c>
      <c r="E20" s="36">
        <v>280549.36</v>
      </c>
      <c r="F20" s="53">
        <f>E20/C20</f>
        <v>0.5293384150943395</v>
      </c>
      <c r="G20" s="35">
        <f>E20/D20</f>
        <v>0.5293384150943395</v>
      </c>
    </row>
    <row r="21" spans="1:7" ht="12.75">
      <c r="A21" s="37" t="s">
        <v>1</v>
      </c>
      <c r="B21" s="37"/>
      <c r="C21" s="36"/>
      <c r="D21" s="36"/>
      <c r="E21" s="36"/>
      <c r="F21" s="51"/>
      <c r="G21" s="36"/>
    </row>
    <row r="23" spans="1:7" ht="12.75">
      <c r="A23" s="37" t="s">
        <v>1</v>
      </c>
      <c r="B23" s="32"/>
      <c r="C23" s="32"/>
      <c r="D23" s="32"/>
      <c r="E23" s="32"/>
      <c r="F23" s="32"/>
      <c r="G23" s="32"/>
    </row>
    <row r="24" spans="1:7" ht="12.75">
      <c r="A24" s="32"/>
      <c r="B24" s="37" t="s">
        <v>593</v>
      </c>
      <c r="C24" s="36">
        <v>0</v>
      </c>
      <c r="D24" s="36">
        <v>0</v>
      </c>
      <c r="E24" s="36">
        <f>E16-E20</f>
        <v>1386246.2000000002</v>
      </c>
      <c r="F24" s="51"/>
      <c r="G24" s="36"/>
    </row>
  </sheetData>
  <sheetProtection/>
  <mergeCells count="7">
    <mergeCell ref="A8:D8"/>
    <mergeCell ref="A1:D1"/>
    <mergeCell ref="A2:B2"/>
    <mergeCell ref="A3:D3"/>
    <mergeCell ref="A4:B4"/>
    <mergeCell ref="A5:B5"/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Plaščar</dc:creator>
  <cp:keywords/>
  <dc:description/>
  <cp:lastModifiedBy>Hrvoje Plaščar</cp:lastModifiedBy>
  <dcterms:created xsi:type="dcterms:W3CDTF">2022-07-15T07:18:34Z</dcterms:created>
  <dcterms:modified xsi:type="dcterms:W3CDTF">2022-09-22T06:21:36Z</dcterms:modified>
  <cp:category/>
  <cp:version/>
  <cp:contentType/>
  <cp:contentStatus/>
</cp:coreProperties>
</file>